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incl\Downloads\"/>
    </mc:Choice>
  </mc:AlternateContent>
  <bookViews>
    <workbookView xWindow="0" yWindow="0" windowWidth="28800" windowHeight="12150"/>
  </bookViews>
  <sheets>
    <sheet name="HODNOCENÍ" sheetId="1" r:id="rId1"/>
    <sheet name="VAŠE KOMENTÁŘE" sheetId="3" r:id="rId2"/>
    <sheet name="DAT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O12" i="1"/>
  <c r="M20" i="1" l="1"/>
  <c r="D54" i="2" l="1"/>
  <c r="D55" i="2"/>
  <c r="M14" i="1" l="1"/>
  <c r="M34" i="1" l="1"/>
  <c r="F15" i="2" l="1"/>
  <c r="I15" i="2" s="1"/>
  <c r="F14" i="2"/>
  <c r="I14" i="2" s="1"/>
  <c r="F13" i="2"/>
  <c r="I13" i="2" s="1"/>
  <c r="M18" i="1" s="1"/>
  <c r="F12" i="2"/>
  <c r="I12" i="2" s="1"/>
  <c r="O16" i="2" l="1"/>
  <c r="O22" i="2"/>
  <c r="Q22" i="2" s="1"/>
  <c r="O21" i="2"/>
  <c r="Q21" i="2" s="1"/>
  <c r="S21" i="2" s="1"/>
  <c r="O20" i="2"/>
  <c r="Q20" i="2" s="1"/>
  <c r="Q16" i="2"/>
  <c r="O15" i="2"/>
  <c r="Q15" i="2" s="1"/>
  <c r="O14" i="2"/>
  <c r="Q14" i="2" s="1"/>
  <c r="O13" i="2"/>
  <c r="Q13" i="2" s="1"/>
  <c r="O12" i="2"/>
  <c r="Q12" i="2" s="1"/>
  <c r="O19" i="2"/>
  <c r="Q19" i="2" s="1"/>
  <c r="S19" i="2" s="1"/>
  <c r="O18" i="2"/>
  <c r="Q18" i="2" s="1"/>
  <c r="S18" i="2" s="1"/>
  <c r="M16" i="1" s="1"/>
  <c r="O38" i="2" l="1"/>
  <c r="M38" i="2"/>
  <c r="O35" i="2"/>
  <c r="N35" i="2"/>
  <c r="N39" i="2" s="1"/>
  <c r="M35" i="2"/>
  <c r="L35" i="2"/>
  <c r="L39" i="2" s="1"/>
  <c r="M39" i="2" l="1"/>
  <c r="O39" i="2"/>
  <c r="O37" i="1" l="1"/>
  <c r="O36" i="1"/>
  <c r="O20" i="1" l="1"/>
  <c r="O38" i="1" l="1"/>
  <c r="O34" i="1"/>
  <c r="O32" i="1"/>
  <c r="O30" i="1"/>
  <c r="O28" i="1"/>
  <c r="O40" i="1" l="1"/>
  <c r="O22" i="1"/>
  <c r="O18" i="1"/>
  <c r="O16" i="1"/>
  <c r="O14" i="1"/>
  <c r="O24" i="1" l="1"/>
  <c r="O42" i="1" s="1"/>
</calcChain>
</file>

<file path=xl/sharedStrings.xml><?xml version="1.0" encoding="utf-8"?>
<sst xmlns="http://schemas.openxmlformats.org/spreadsheetml/2006/main" count="273" uniqueCount="223">
  <si>
    <t>tis.l/ rok</t>
  </si>
  <si>
    <t>MWh/ rok</t>
  </si>
  <si>
    <t>kg/ rok</t>
  </si>
  <si>
    <t>NEPŘÍMÉ EMISE VLIVEM PROVOZNÍ SPOTŘEBY CELKEM</t>
  </si>
  <si>
    <t>jedn./ rok</t>
  </si>
  <si>
    <t>C</t>
  </si>
  <si>
    <t>A</t>
  </si>
  <si>
    <t>B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</si>
  <si>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</si>
  <si>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</si>
  <si>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</si>
  <si>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</si>
  <si>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</si>
  <si>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</si>
  <si>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</si>
  <si>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</si>
  <si>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</si>
  <si>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Ve výpočtu zohledněte pouze ty provozní položky, jejich významnější dlouhodobé navýšení je pro Váš projekt relevantní</t>
  </si>
  <si>
    <t>Název projektu :</t>
  </si>
  <si>
    <t>Žadatel :</t>
  </si>
  <si>
    <t>jedn. / rok</t>
  </si>
  <si>
    <t>PŘÍMÉ EMISE VLIVEM ÚNIKU SKLENÍKOVÝCH PLYNů DO OVZDUŠÍ CELKEM</t>
  </si>
  <si>
    <t>t TOL/ rok</t>
  </si>
  <si>
    <t>hustota</t>
  </si>
  <si>
    <t>kg/ l</t>
  </si>
  <si>
    <t>maziva</t>
  </si>
  <si>
    <t>neznámý směsný plyn</t>
  </si>
  <si>
    <t>(předpokladané složení 65% HCFC-123, 12% HFC-134, 23% HCFC-22)</t>
  </si>
  <si>
    <t>Průmyslová chladiva HFC / PFC</t>
  </si>
  <si>
    <t>EF</t>
  </si>
  <si>
    <t>neurčené</t>
  </si>
  <si>
    <t>zákonný limit</t>
  </si>
  <si>
    <t>R32</t>
  </si>
  <si>
    <t>CH2F2</t>
  </si>
  <si>
    <t>R407C</t>
  </si>
  <si>
    <t>HFC směs</t>
  </si>
  <si>
    <t>R410A</t>
  </si>
  <si>
    <t>R134a</t>
  </si>
  <si>
    <t>CH2FCF3</t>
  </si>
  <si>
    <t>R448A</t>
  </si>
  <si>
    <t>HFC/ HFO směs</t>
  </si>
  <si>
    <t>R449A</t>
  </si>
  <si>
    <t>R407H</t>
  </si>
  <si>
    <t>R407A</t>
  </si>
  <si>
    <t>R407F</t>
  </si>
  <si>
    <t>R452A</t>
  </si>
  <si>
    <t>R1234yf</t>
  </si>
  <si>
    <t>CH2=CFCF3</t>
  </si>
  <si>
    <t>ethan</t>
  </si>
  <si>
    <r>
      <t>C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6</t>
    </r>
  </si>
  <si>
    <t>propan</t>
  </si>
  <si>
    <r>
      <t>C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</si>
  <si>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butan</t>
  </si>
  <si>
    <r>
      <t>C</t>
    </r>
    <r>
      <rPr>
        <vertAlign val="subscript"/>
        <sz val="10"/>
        <rFont val="Arial"/>
        <family val="2"/>
      </rPr>
      <t>4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10</t>
    </r>
  </si>
  <si>
    <t>ethylen</t>
  </si>
  <si>
    <r>
      <t>C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4</t>
    </r>
  </si>
  <si>
    <t>propylen</t>
  </si>
  <si>
    <r>
      <t>C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6</t>
    </r>
  </si>
  <si>
    <t>toluen</t>
  </si>
  <si>
    <r>
      <t>C</t>
    </r>
    <r>
      <rPr>
        <vertAlign val="subscript"/>
        <sz val="10"/>
        <rFont val="Arial"/>
        <family val="2"/>
      </rPr>
      <t>7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</si>
  <si>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isopren</t>
  </si>
  <si>
    <r>
      <t>C</t>
    </r>
    <r>
      <rPr>
        <vertAlign val="subscript"/>
        <sz val="10"/>
        <rFont val="Arial"/>
        <family val="2"/>
      </rPr>
      <t>5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</si>
  <si>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methanol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</si>
  <si>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OH</t>
    </r>
  </si>
  <si>
    <t>acetaldehyd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</si>
  <si>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CHO</t>
    </r>
  </si>
  <si>
    <t>aceton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</si>
  <si>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COCH</t>
    </r>
    <r>
      <rPr>
        <vertAlign val="subscript"/>
        <sz val="10"/>
        <rFont val="Arial"/>
        <family val="2"/>
      </rPr>
      <t>3</t>
    </r>
  </si>
  <si>
    <t>IPCC (2007) : Fourth Assessment Report (AR4)</t>
  </si>
  <si>
    <t>Povrchová voda</t>
  </si>
  <si>
    <t>Podzemní voda</t>
  </si>
  <si>
    <t>Odběr a úprava</t>
  </si>
  <si>
    <t>Vodovod</t>
  </si>
  <si>
    <t>Pitná voda celkem</t>
  </si>
  <si>
    <t>Kanalizace</t>
  </si>
  <si>
    <t>Čištění odpadních vod</t>
  </si>
  <si>
    <t>Odpadní voda celkem</t>
  </si>
  <si>
    <t>Voda celkem</t>
  </si>
  <si>
    <t>zdroj: Mass (2009): Greenhouse Gas and Energy Co-Benefits of Water Conservation</t>
  </si>
  <si>
    <t>UPOZORNĚNÍ :</t>
  </si>
  <si>
    <t>LPG</t>
  </si>
  <si>
    <t>CNG</t>
  </si>
  <si>
    <t>(zdroj: IPPC 2006)</t>
  </si>
  <si>
    <t>lehký topný olej (LTO)</t>
  </si>
  <si>
    <t>těžký topný olej Mazut (TTO)</t>
  </si>
  <si>
    <t>ostatní (motorové) oleje</t>
  </si>
  <si>
    <t>Oxidační faktor</t>
  </si>
  <si>
    <t>brikety</t>
  </si>
  <si>
    <t>fosilní paliva uvedena pouze pro srovnání</t>
  </si>
  <si>
    <t>koks ( černouhelný )</t>
  </si>
  <si>
    <t>zdroj : CHMI (2022): National Greehouse Gas Inventory Report of the Czech Rep.</t>
  </si>
  <si>
    <r>
      <t xml:space="preserve">EF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</si>
  <si>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EF 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</si>
  <si>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emisní faktor nezahrnující oxidační faktor</t>
    </r>
  </si>
  <si>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výsledný emisní faktor zahrnující oxidaní faktor</t>
    </r>
  </si>
  <si>
    <r>
      <t xml:space="preserve">NCV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</si>
  <si>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ostatní černé uhlí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</si>
  <si>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 xml:space="preserve">hnědé uhlí a lignit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</si>
  <si>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koksovatelné uhlí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</si>
  <si>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zemní plyn (TJ/ mil.m3) </t>
    </r>
    <r>
      <rPr>
        <vertAlign val="superscript"/>
        <sz val="11"/>
        <color theme="1"/>
        <rFont val="Calibri"/>
        <family val="2"/>
        <charset val="238"/>
        <scheme val="minor"/>
      </rPr>
      <t>5)</t>
    </r>
  </si>
  <si>
    <r>
      <rPr>
        <vertAlign val="superscript"/>
        <sz val="9"/>
        <color theme="1"/>
        <rFont val="Calibri"/>
        <family val="2"/>
        <charset val="238"/>
        <scheme val="minor"/>
      </rPr>
      <t>4)</t>
    </r>
    <r>
      <rPr>
        <sz val="9"/>
        <color theme="1"/>
        <rFont val="Calibri"/>
        <family val="2"/>
        <charset val="238"/>
        <scheme val="minor"/>
      </rPr>
      <t xml:space="preserve"> národně specifické hodnoty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</si>
  <si>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data převzata z ČSÚ 2020</t>
    </r>
  </si>
  <si>
    <t>benzín (NATURAL 90)</t>
  </si>
  <si>
    <t>Tato referenční data nad rámec údajů použitých v základním výpočtu na listu Hodnocení zvažte pouze v případě, kdy standardní postup nebudete považovat za dostatečný a očekávaný vliv na emisní zátěž lze považovat za významný</t>
  </si>
  <si>
    <t>zdroj: SKM Enviros (2015) . Refrigerant Charge Convertor</t>
  </si>
  <si>
    <t>https://www.mzp.cz/cz/kalkulacka_co2_ekvivalent</t>
  </si>
  <si>
    <t>motorová nafta (diesel)</t>
  </si>
  <si>
    <t>NCV</t>
  </si>
  <si>
    <t>TJ/ kt</t>
  </si>
  <si>
    <t>zdroj : Greenhouse Gas Protocol</t>
  </si>
  <si>
    <t>t eCO2/ t</t>
  </si>
  <si>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 obchodní podmínky ( t = 15</t>
    </r>
    <r>
      <rPr>
        <vertAlign val="superscript"/>
        <sz val="9"/>
        <color theme="1"/>
        <rFont val="Calibri"/>
        <family val="2"/>
        <charset val="238"/>
        <scheme val="minor"/>
      </rPr>
      <t>o</t>
    </r>
    <r>
      <rPr>
        <sz val="9"/>
        <color theme="1"/>
        <rFont val="Calibri"/>
        <family val="2"/>
        <charset val="238"/>
        <scheme val="minor"/>
      </rPr>
      <t>C, p = 101,3 kPa )</t>
    </r>
  </si>
  <si>
    <t>SPOTŘEBA PALIV A MAZIV</t>
  </si>
  <si>
    <t>bezpečnostní listy výrobců</t>
  </si>
  <si>
    <t>SPOTŘEBA VODY</t>
  </si>
  <si>
    <t>SPOTŘEBA POHONNÝCH HMOT</t>
  </si>
  <si>
    <t>PŘÍMÉ EMISE ORGANICKÝCH LÁTEK</t>
  </si>
  <si>
    <t>6)</t>
  </si>
  <si>
    <t xml:space="preserve">--- </t>
  </si>
  <si>
    <t>elektrická energie</t>
  </si>
  <si>
    <t>teplo</t>
  </si>
  <si>
    <t>SPOTŘEBA ENERGIÍ</t>
  </si>
  <si>
    <t>stlačený vzduch</t>
  </si>
  <si>
    <t>NEJBĚŽNĚJŠÍ PŘEVODY JEDNOTEK</t>
  </si>
  <si>
    <t>1 GJ =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</si>
  <si>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zemního plynu</t>
    </r>
  </si>
  <si>
    <t>1 MWh =</t>
  </si>
  <si>
    <t>1 t LTO =</t>
  </si>
  <si>
    <t>tis.l LTO</t>
  </si>
  <si>
    <t>1 t PHM =</t>
  </si>
  <si>
    <t>tis.l PHM (diesel + 5% AdBlue)</t>
  </si>
  <si>
    <t>zemní plyn</t>
  </si>
  <si>
    <t>kWh</t>
  </si>
  <si>
    <t>MJ</t>
  </si>
  <si>
    <t>KOMENTÁŘE k hodnocení jednotlivých emisních položek (uveďte pokud je považujete za relevantní)</t>
  </si>
  <si>
    <t>DODATEČNÁ DATA A NEJČASTĚJŠÍ PŘEPOČTY</t>
  </si>
  <si>
    <t xml:space="preserve">zemního plynu </t>
  </si>
  <si>
    <t xml:space="preserve">jiných vstupů charakteru nepřímých provozních emisí  </t>
  </si>
  <si>
    <t>Případné použití údajů z tohoto listu tak není povinné a záleží vždy na konkrétní provozní situaci daného projektu, případné jiné zdroje dat jste však vždy povinni citovat v komentáři s uvedením důvodů pro jejich použití</t>
  </si>
  <si>
    <t xml:space="preserve"> elektrické energie </t>
  </si>
  <si>
    <t>Pozn. pokud neznáte očekávanou budoucí změnu spotřeby elektrické energie, odhadněte ji např. na základě údajů o navýšení instalovaného příkonu a ročního fondu pracovní doby / plánované směnnosti nového provozu</t>
  </si>
  <si>
    <t>typicky je zdrojem pro výrobní nebo provozní zařízení určené k tavení, vypalování, sušení nebo dosoušení, vytápění nebo ohřev</t>
  </si>
  <si>
    <t>ostatních paliv (representovaných LTO)</t>
  </si>
  <si>
    <t>typicky je zdrojem provozního zařízení určeného pro vytápění a ohřev, zejména v současnosti možná náhrada za zemní plyn</t>
  </si>
  <si>
    <t>pohonných hmot (s emisním faktorem motorové nafty)</t>
  </si>
  <si>
    <t>Pozn. při použití průmyslového chladiva v uzavřených systémech, předpokládejte max. 3%  roční provozní úniky do vnějšího prostředí, pokud již znáte konkrétní typ chladiva použijte tabelované emisní faktory EF z listu Data</t>
  </si>
  <si>
    <t>typické je použití v chladících a klimatizačních jednotkách, tepelných čerpadlech, obecně pak jako izolanty nebo hnací plyny</t>
  </si>
  <si>
    <t>REALIZACÍ PROJEKTU DOJDE K VÝZNAMNĚJŠÍMU NAVÝŠENÍ DLOUHODOBÉ ROČNÍ SPOTŘEBY (kvalifikovaně odhadněte ) :</t>
  </si>
  <si>
    <t>Pozn. ostatní obvyklé pohonné hmoty mobilních a stacionárních vznětových motorů mají spíše nižší emisní faktor, je jejich případný vliv je tedy s rezervou implicitně zohledněn</t>
  </si>
  <si>
    <t xml:space="preserve"> typicky používané v mobilních nebo stacionárních vznětových motorech včetně rezervních generátorů energie</t>
  </si>
  <si>
    <t>Pozn. vzhledem k tomu, že použití fosilních paliv včetně mazutu (TTO) nelze podpořit, je spotřeba LTO a jeho emisní charakteristika vhodným zástupcem ostatních paliv</t>
  </si>
  <si>
    <t>Pozn. použijte pouze v případě skutečně významného navýšení spotřeby některé z dalších energií nebo jiných vstupů  s prokazatelným dopadem na klima ( emisní faktory některých z nich najdte na listu Data, jinak uveďte zdroj)</t>
  </si>
  <si>
    <r>
      <t>oxidu uhličitého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</si>
  <si>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typicky souvisí s konkrétní výrobní nebo provozní technologií a strojním vybavením, je zdrojem svícení případně vytápění, ohřevu nebo sušení</t>
  </si>
  <si>
    <t>Pozn. pokud neznáte očekávanou budoucí změnu spotřeby zemního plynu, odhadněte ji např. za předpokladu celoročního směnného provozu (zhruba 250 pracovních dní) a teoretické maximální spotřeby / instalovaného příkonu</t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</si>
  <si>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MWh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</si>
  <si>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jedn.</t>
    </r>
  </si>
  <si>
    <r>
      <t>EF ( 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jedn. )</t>
    </r>
  </si>
  <si>
    <t xml:space="preserve">pouze výjimečně zvažte i jinou významnější dlouhodobou roční provozní spotřebu s potenciálním dopadem na klima </t>
  </si>
  <si>
    <r>
      <t>t e-CO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 rok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</si>
  <si>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tis.m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</si>
  <si>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tis.l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</si>
  <si>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/ t </t>
    </r>
  </si>
  <si>
    <r>
      <t>tis.m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 rok</t>
    </r>
  </si>
  <si>
    <r>
      <t>t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</si>
  <si>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</si>
  <si>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</si>
  <si>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 TOL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</si>
  <si>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 NF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</si>
  <si>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 SF</t>
    </r>
    <r>
      <rPr>
        <vertAlign val="subscript"/>
        <sz val="11"/>
        <color theme="1"/>
        <rFont val="Calibri"/>
        <family val="2"/>
        <charset val="238"/>
        <scheme val="minor"/>
      </rPr>
      <t>6</t>
    </r>
  </si>
  <si>
    <r>
      <t>t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rok</t>
    </r>
  </si>
  <si>
    <r>
      <t>t CH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/ rok</t>
    </r>
  </si>
  <si>
    <r>
      <t>t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O/ rok</t>
    </r>
  </si>
  <si>
    <r>
      <t>kg NF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 rok</t>
    </r>
  </si>
  <si>
    <r>
      <t>kg SF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/ rok</t>
    </r>
  </si>
  <si>
    <r>
      <rPr>
        <b/>
        <sz val="11"/>
        <color theme="1"/>
        <rFont val="Calibri"/>
        <family val="2"/>
        <charset val="238"/>
        <scheme val="minor"/>
      </rPr>
      <t>metanu CH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</si>
  <si>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>oxidu dusného N2O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</si>
  <si>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Zpracoval :</t>
  </si>
  <si>
    <t>Datum zpracování :</t>
  </si>
  <si>
    <t>Ref. číslo žádosti :</t>
  </si>
  <si>
    <t>Případné poznámky a vysvětlující komentáře k jednotlivým položkám uvádějte prosím na listu "Vaše Komentáře"</t>
  </si>
  <si>
    <r>
      <rPr>
        <b/>
        <sz val="11"/>
        <color theme="1"/>
        <rFont val="Calibri"/>
        <family val="2"/>
        <charset val="238"/>
        <scheme val="minor"/>
      </rPr>
      <t>NEPŘÍMÉ EMISE</t>
    </r>
    <r>
      <rPr>
        <sz val="11"/>
        <color theme="1"/>
        <rFont val="Calibri"/>
        <family val="2"/>
        <charset val="238"/>
        <scheme val="minor"/>
      </rPr>
      <t xml:space="preserve"> (kvalifikovaný odhad navýšení roční provozní spotřeby energií, surovin a případných jiných vstupů, které ve svém důsledku mohou způsobovat klimatické změny)</t>
    </r>
  </si>
  <si>
    <t xml:space="preserve"> typicky se jedná o produkt spalování, zejména v energetice, ale také při výrobě tepla a páry ve zpracovatelském průmyslu</t>
  </si>
  <si>
    <t>těkavých organických látek TOL (VOC)</t>
  </si>
  <si>
    <r>
      <rPr>
        <b/>
        <sz val="11"/>
        <color theme="1"/>
        <rFont val="Calibri"/>
        <family val="2"/>
        <charset val="238"/>
        <scheme val="minor"/>
      </rPr>
      <t>PŘÍMÉ EMISE</t>
    </r>
    <r>
      <rPr>
        <sz val="11"/>
        <color theme="1"/>
        <rFont val="Calibri"/>
        <family val="2"/>
        <charset val="238"/>
        <scheme val="minor"/>
      </rPr>
      <t xml:space="preserve"> ( úniky skleníkových plynů do ovzduší , vždy předem zkontrolujte jestli není jejich vliv již zohledněn jako nepřímé emise ve spotřebě energií, pohonných hmot nebo jiných provozních vstupů)</t>
    </r>
  </si>
  <si>
    <t>Pozn. v případě provozu mobilních a stacionálních spalovacích motorů vždy nejprve zvažte, jestli jejich vliv již není jako nepřímé emise zohledněn ve spotřebě energií nebo pohonných hmot</t>
  </si>
  <si>
    <t>typicky se jedná o výrobu a průmyslové používání barev a laků, ale také o čištění a odmašťování (strojů nebo polotovarů) příp. v rámci údržby</t>
  </si>
  <si>
    <t>k vyplnění</t>
  </si>
  <si>
    <t>k možnému použití</t>
  </si>
  <si>
    <t>může vznikat při provozu cementáren a cihelen, při nakládání a likvidaci odpadů nebo v chemickém a farmaceutickém průmyslu</t>
  </si>
  <si>
    <t>zvažujte POUZE při požadavku na čistou výrobu  např. při výrobě mikroelektroniky, obrazovek, displejů, monitorů a fotovoltaických článků</t>
  </si>
  <si>
    <t>Pozn. použitý emisní faktor toluenu odpovídá rizikovějším organickým látkám, ostatní běžné sloučeniny charakteru TOC jsou tak s rezervou implicitně zahrnuty také</t>
  </si>
  <si>
    <t>zvažujte POUZE v případě výroby mikroelektroniky ( např. čipů ) nebo při provozu silnoproudé elektroenergetiky jako izolant v rozvodnách</t>
  </si>
  <si>
    <r>
      <t>trifluoridu dusíku NF</t>
    </r>
    <r>
      <rPr>
        <b/>
        <vertAlign val="sub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</si>
  <si>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případně </t>
    </r>
    <r>
      <rPr>
        <b/>
        <sz val="11"/>
        <color theme="1"/>
        <rFont val="Calibri"/>
        <family val="2"/>
        <charset val="238"/>
        <scheme val="minor"/>
      </rPr>
      <t>hexafluoridu síry SF</t>
    </r>
    <r>
      <rPr>
        <b/>
        <vertAlign val="subscript"/>
        <sz val="11"/>
        <color theme="1"/>
        <rFont val="Calibri"/>
        <family val="2"/>
        <charset val="238"/>
        <scheme val="minor"/>
      </rPr>
      <t>6</t>
    </r>
  </si>
  <si>
    <r>
      <rPr>
        <b/>
        <sz val="11"/>
        <color theme="1"/>
        <rFont val="Calibri"/>
        <family val="2"/>
        <charset val="238"/>
        <scheme val="minor"/>
      </rPr>
      <t>jiných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přímých provozních emisí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</si>
  <si>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 xml:space="preserve">Pozn. Zejména pokud je součástí projektu nějaké spalovací zařízení a dojde k zvětšení nebo zkapacitnění stávajícícho odtahu spalin </t>
  </si>
  <si>
    <t xml:space="preserve">při předpokládaném dlouhodobém úniku některého z dalších skleníkových plynů do ovzduší </t>
  </si>
  <si>
    <t>typicky důsledek vnitroareálové přepravy a následné podnikové dopravy většího rozsahu, jinak např. výroba kyseliny dusičné a acidové</t>
  </si>
  <si>
    <t>nebo objemu průmyslových chladiv (nespecifická směs HFC plynů)</t>
  </si>
  <si>
    <t>Pozn. použijte POUZE v případě skutečně významného dlohodobého navýšení přímých emisí do ovzduší  s prokazatelným dopadem na klima ( emisní faktory některých dalších látek najdte na listu Data, jinak uveďte zdroj )</t>
  </si>
  <si>
    <t>* fugitivní emise tvoří vedlejší nekontrolovatelné úniky do okolního prostředí ( zejména v důsledků různých netěsností ), předběžně předpokládejte že tvoří cca 5% celkových přímých emisí skleníkových plynů</t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</si>
  <si>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TJ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</si>
  <si>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</t>
    </r>
  </si>
  <si>
    <t>diesel s 5% příměsí AdBlue</t>
  </si>
  <si>
    <r>
      <t>&lt; 5 000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/den</t>
    </r>
  </si>
  <si>
    <r>
      <t>&gt; 5 000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/den</t>
    </r>
  </si>
  <si>
    <r>
      <t>Energetická náročnost (kWh/m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</si>
  <si>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r>
      <t>1m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</si>
  <si>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vertAlign val="superscript"/>
        <sz val="9"/>
        <color theme="1"/>
        <rFont val="Calibri"/>
        <family val="2"/>
        <charset val="238"/>
        <scheme val="minor"/>
      </rPr>
      <t>6)</t>
    </r>
    <r>
      <rPr>
        <sz val="9"/>
        <color theme="1"/>
        <rFont val="Calibri"/>
        <family val="2"/>
        <charset val="238"/>
        <scheme val="minor"/>
      </rPr>
      <t xml:space="preserve"> vyjádřeno v t e-CO</t>
    </r>
    <r>
      <rPr>
        <vertAlign val="sub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/ tis.m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</si>
  <si>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t e-CO2/ tis.l</t>
  </si>
  <si>
    <t>t e-CO2/ t</t>
  </si>
  <si>
    <r>
      <t>t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TJ</t>
    </r>
  </si>
  <si>
    <t>indikativně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</si>
  <si>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 min.</t>
    </r>
  </si>
  <si>
    <r>
      <t>kWh/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</si>
  <si>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převoditelné na ekvivalentní spotřebu elektrické energie</t>
  </si>
  <si>
    <t>závisí na charakteru primárního zdroje a jeho vstupem</t>
  </si>
  <si>
    <t>MPO  (2021)</t>
  </si>
  <si>
    <t>REALIZACÍ PROJEKTU DOJDE K VŸZNAMNĚJŠÍMU NAVÝŠENÍ ROČNÍCH PROVOZNÍCH EMISÍ HLAVNÍCH SKLENÍKOVÝCH PLYNŮ DO OVZDUŠÍ (při větším objemu emisí včetně odhadu jejich případné fugitivní* složky) :</t>
  </si>
  <si>
    <t>Zde uvedené referenční údaje, zejména srovnávací emisní faktory a výhřevnosti, jsou účelovým výběrem z aktuálně dostupných přednostně domácích ale i zahraničních podkladů a mohou se tak lišit v čase a od údajů z jiných zdrojů</t>
  </si>
  <si>
    <t>CELKOVÉ EMISE PROJEKTU</t>
  </si>
  <si>
    <t>Příloha E - VÝPOČET EMISÍ SKLENÍKOVÝCH PLYNŮ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</si>
</sst>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bscript"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Border="1"/>
    <xf numFmtId="0" fontId="0" fillId="0" borderId="9" xfId="0" applyBorder="1"/>
    <xf numFmtId="0" fontId="0" fillId="0" borderId="0" xfId="0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left" indent="3"/>
    </xf>
    <xf numFmtId="2" fontId="0" fillId="0" borderId="0" xfId="0" applyNumberFormat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23" xfId="0" applyFill="1" applyBorder="1" applyAlignment="1">
      <alignment horizontal="center"/>
    </xf>
    <xf numFmtId="3" fontId="0" fillId="0" borderId="23" xfId="0" applyNumberFormat="1" applyFill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 indent="1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right" indent="1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0" fontId="0" fillId="0" borderId="23" xfId="0" applyBorder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3" fontId="0" fillId="0" borderId="23" xfId="0" applyNumberForma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3" fontId="2" fillId="0" borderId="9" xfId="0" applyNumberFormat="1" applyFont="1" applyBorder="1" applyAlignment="1">
      <alignment horizontal="right" indent="1"/>
    </xf>
    <xf numFmtId="0" fontId="0" fillId="0" borderId="0" xfId="0" applyFont="1" applyAlignment="1">
      <alignment vertical="top"/>
    </xf>
    <xf numFmtId="0" fontId="2" fillId="0" borderId="9" xfId="0" applyFont="1" applyFill="1" applyBorder="1"/>
    <xf numFmtId="164" fontId="2" fillId="0" borderId="9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right" indent="2"/>
    </xf>
    <xf numFmtId="2" fontId="1" fillId="0" borderId="9" xfId="0" applyNumberFormat="1" applyFont="1" applyBorder="1" applyAlignment="1">
      <alignment horizontal="right" indent="2"/>
    </xf>
    <xf numFmtId="0" fontId="1" fillId="0" borderId="22" xfId="0" applyFont="1" applyBorder="1" applyAlignment="1">
      <alignment horizontal="left" indent="1"/>
    </xf>
    <xf numFmtId="2" fontId="1" fillId="0" borderId="23" xfId="0" applyNumberFormat="1" applyFont="1" applyBorder="1" applyAlignment="1">
      <alignment horizontal="right" indent="2"/>
    </xf>
    <xf numFmtId="2" fontId="1" fillId="0" borderId="20" xfId="0" applyNumberFormat="1" applyFont="1" applyBorder="1" applyAlignment="1">
      <alignment horizontal="right" indent="2"/>
    </xf>
    <xf numFmtId="0" fontId="6" fillId="0" borderId="0" xfId="0" applyFont="1" applyAlignment="1">
      <alignment horizontal="left" vertical="top" indent="1"/>
    </xf>
    <xf numFmtId="0" fontId="1" fillId="0" borderId="0" xfId="0" applyFont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0" xfId="0" applyFill="1" applyBorder="1"/>
    <xf numFmtId="0" fontId="1" fillId="0" borderId="0" xfId="0" applyFont="1" applyFill="1" applyBorder="1" applyAlignment="1">
      <alignment horizontal="left" indent="1"/>
    </xf>
    <xf numFmtId="2" fontId="1" fillId="0" borderId="0" xfId="0" applyNumberFormat="1" applyFont="1" applyFill="1" applyBorder="1" applyAlignment="1">
      <alignment horizontal="right" indent="2"/>
    </xf>
    <xf numFmtId="0" fontId="6" fillId="0" borderId="0" xfId="0" applyFont="1" applyFill="1" applyBorder="1" applyAlignment="1">
      <alignment horizontal="right" vertical="top" indent="1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 applyAlignment="1">
      <alignment horizontal="right" indent="1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1"/>
    </xf>
    <xf numFmtId="0" fontId="0" fillId="0" borderId="11" xfId="0" applyBorder="1"/>
    <xf numFmtId="0" fontId="0" fillId="0" borderId="19" xfId="0" applyBorder="1"/>
    <xf numFmtId="0" fontId="0" fillId="0" borderId="26" xfId="0" applyBorder="1" applyAlignment="1">
      <alignment horizontal="left" indent="1"/>
    </xf>
    <xf numFmtId="0" fontId="0" fillId="0" borderId="25" xfId="0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top" indent="1"/>
    </xf>
    <xf numFmtId="0" fontId="0" fillId="0" borderId="0" xfId="0" applyBorder="1" applyAlignment="1">
      <alignment horizontal="right" indent="2"/>
    </xf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right" indent="2"/>
    </xf>
    <xf numFmtId="0" fontId="0" fillId="0" borderId="23" xfId="0" applyBorder="1" applyAlignment="1">
      <alignment horizontal="center"/>
    </xf>
    <xf numFmtId="4" fontId="0" fillId="0" borderId="0" xfId="0" applyNumberFormat="1" applyBorder="1" applyAlignment="1">
      <alignment horizontal="right" indent="1"/>
    </xf>
    <xf numFmtId="0" fontId="0" fillId="0" borderId="0" xfId="0" applyFont="1" applyFill="1" applyBorder="1" applyAlignment="1">
      <alignment horizontal="left" indent="1"/>
    </xf>
    <xf numFmtId="4" fontId="0" fillId="0" borderId="0" xfId="0" applyNumberFormat="1" applyFont="1" applyBorder="1" applyAlignment="1">
      <alignment horizontal="right" indent="1"/>
    </xf>
    <xf numFmtId="0" fontId="0" fillId="0" borderId="0" xfId="0" applyFont="1"/>
    <xf numFmtId="2" fontId="0" fillId="0" borderId="0" xfId="0" applyNumberFormat="1" applyFont="1" applyFill="1" applyBorder="1" applyAlignment="1">
      <alignment horizontal="right" indent="2"/>
    </xf>
    <xf numFmtId="0" fontId="0" fillId="0" borderId="9" xfId="0" applyFont="1" applyFill="1" applyBorder="1" applyAlignment="1">
      <alignment horizontal="left" indent="1"/>
    </xf>
    <xf numFmtId="2" fontId="0" fillId="0" borderId="9" xfId="0" applyNumberFormat="1" applyFont="1" applyFill="1" applyBorder="1" applyAlignment="1">
      <alignment horizontal="right" indent="2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 indent="1"/>
    </xf>
    <xf numFmtId="0" fontId="7" fillId="0" borderId="9" xfId="0" applyFont="1" applyBorder="1" applyAlignment="1">
      <alignment horizontal="right" indent="1"/>
    </xf>
    <xf numFmtId="2" fontId="0" fillId="0" borderId="0" xfId="0" applyNumberFormat="1" applyFont="1" applyBorder="1" applyAlignment="1">
      <alignment horizontal="right" indent="1"/>
    </xf>
    <xf numFmtId="2" fontId="0" fillId="0" borderId="9" xfId="0" applyNumberFormat="1" applyFont="1" applyBorder="1" applyAlignment="1">
      <alignment horizontal="right" indent="1"/>
    </xf>
    <xf numFmtId="4" fontId="0" fillId="0" borderId="11" xfId="0" applyNumberFormat="1" applyBorder="1" applyAlignment="1">
      <alignment horizontal="right" indent="1"/>
    </xf>
    <xf numFmtId="4" fontId="0" fillId="0" borderId="9" xfId="0" applyNumberFormat="1" applyBorder="1" applyAlignment="1">
      <alignment horizontal="right" indent="1"/>
    </xf>
    <xf numFmtId="4" fontId="0" fillId="0" borderId="0" xfId="0" applyNumberFormat="1" applyAlignment="1">
      <alignment horizontal="right" indent="1"/>
    </xf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right" indent="1"/>
    </xf>
    <xf numFmtId="0" fontId="0" fillId="0" borderId="0" xfId="0" applyFont="1" applyBorder="1" applyAlignment="1">
      <alignment horizontal="right" indent="1"/>
    </xf>
    <xf numFmtId="0" fontId="0" fillId="0" borderId="23" xfId="0" applyFont="1" applyBorder="1" applyAlignment="1">
      <alignment horizontal="center"/>
    </xf>
    <xf numFmtId="2" fontId="0" fillId="0" borderId="23" xfId="0" applyNumberFormat="1" applyFont="1" applyFill="1" applyBorder="1" applyAlignment="1">
      <alignment horizontal="right" indent="2"/>
    </xf>
    <xf numFmtId="0" fontId="0" fillId="0" borderId="18" xfId="0" applyFont="1" applyBorder="1" applyAlignment="1">
      <alignment horizontal="left" indent="1"/>
    </xf>
    <xf numFmtId="0" fontId="0" fillId="0" borderId="27" xfId="0" applyFont="1" applyBorder="1" applyAlignment="1">
      <alignment horizontal="left" indent="1"/>
    </xf>
    <xf numFmtId="0" fontId="0" fillId="0" borderId="28" xfId="0" applyBorder="1"/>
    <xf numFmtId="0" fontId="7" fillId="0" borderId="0" xfId="0" applyFont="1" applyBorder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right" indent="1"/>
    </xf>
    <xf numFmtId="0" fontId="0" fillId="0" borderId="0" xfId="0" applyAlignment="1">
      <alignment horizontal="center"/>
    </xf>
    <xf numFmtId="2" fontId="0" fillId="0" borderId="0" xfId="0" applyNumberFormat="1" applyFill="1" applyBorder="1" applyAlignment="1">
      <alignment horizontal="right" indent="1"/>
    </xf>
    <xf numFmtId="0" fontId="5" fillId="0" borderId="0" xfId="0" applyFont="1" applyFill="1" applyBorder="1" applyAlignment="1">
      <alignment horizontal="right" vertical="top" indent="1"/>
    </xf>
    <xf numFmtId="2" fontId="0" fillId="0" borderId="11" xfId="0" applyNumberFormat="1" applyBorder="1" applyAlignment="1">
      <alignment horizontal="right" indent="1"/>
    </xf>
    <xf numFmtId="2" fontId="0" fillId="0" borderId="9" xfId="0" applyNumberFormat="1" applyFill="1" applyBorder="1" applyAlignment="1">
      <alignment horizontal="right" indent="1"/>
    </xf>
    <xf numFmtId="0" fontId="2" fillId="0" borderId="23" xfId="0" applyFont="1" applyBorder="1" applyAlignment="1">
      <alignment horizontal="left" indent="1"/>
    </xf>
    <xf numFmtId="3" fontId="2" fillId="0" borderId="23" xfId="0" applyNumberFormat="1" applyFont="1" applyBorder="1" applyAlignment="1">
      <alignment horizontal="right" indent="1"/>
    </xf>
    <xf numFmtId="0" fontId="0" fillId="0" borderId="23" xfId="0" applyBorder="1"/>
    <xf numFmtId="0" fontId="1" fillId="0" borderId="9" xfId="0" applyFont="1" applyFill="1" applyBorder="1" applyAlignment="1">
      <alignment horizontal="left" indent="1"/>
    </xf>
    <xf numFmtId="0" fontId="0" fillId="0" borderId="23" xfId="0" quotePrefix="1" applyBorder="1" applyAlignment="1">
      <alignment horizontal="center"/>
    </xf>
    <xf numFmtId="0" fontId="0" fillId="0" borderId="0" xfId="0" applyFill="1" applyAlignment="1">
      <alignment horizontal="right" indent="1"/>
    </xf>
    <xf numFmtId="165" fontId="0" fillId="0" borderId="0" xfId="0" applyNumberFormat="1" applyAlignment="1">
      <alignment horizontal="right" indent="1"/>
    </xf>
    <xf numFmtId="0" fontId="0" fillId="0" borderId="0" xfId="0" applyFill="1" applyAlignment="1">
      <alignment horizontal="right" indent="2"/>
    </xf>
    <xf numFmtId="0" fontId="0" fillId="0" borderId="9" xfId="0" applyBorder="1" applyAlignment="1">
      <alignment horizontal="right" indent="1"/>
    </xf>
    <xf numFmtId="0" fontId="0" fillId="0" borderId="17" xfId="0" applyBorder="1" applyAlignment="1">
      <alignment horizontal="center" vertical="top"/>
    </xf>
    <xf numFmtId="0" fontId="0" fillId="0" borderId="17" xfId="0" applyBorder="1"/>
    <xf numFmtId="0" fontId="1" fillId="0" borderId="0" xfId="0" applyFont="1"/>
    <xf numFmtId="0" fontId="1" fillId="0" borderId="0" xfId="0" applyFont="1" applyAlignment="1">
      <alignment horizontal="left" vertical="center" indent="2"/>
    </xf>
    <xf numFmtId="2" fontId="0" fillId="0" borderId="11" xfId="0" applyNumberFormat="1" applyFill="1" applyBorder="1" applyAlignment="1">
      <alignment horizontal="right" indent="1"/>
    </xf>
    <xf numFmtId="2" fontId="9" fillId="0" borderId="9" xfId="0" applyNumberFormat="1" applyFont="1" applyBorder="1" applyAlignment="1">
      <alignment horizontal="left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65" fontId="0" fillId="0" borderId="0" xfId="0" applyNumberFormat="1" applyFill="1" applyBorder="1" applyAlignment="1">
      <alignment horizontal="right" vertical="center" indent="1"/>
    </xf>
    <xf numFmtId="165" fontId="0" fillId="0" borderId="0" xfId="0" applyNumberFormat="1" applyFill="1" applyAlignment="1">
      <alignment horizontal="right" indent="1"/>
    </xf>
    <xf numFmtId="0" fontId="0" fillId="0" borderId="0" xfId="0" applyFont="1" applyAlignment="1">
      <alignment horizontal="right" indent="1"/>
    </xf>
    <xf numFmtId="2" fontId="0" fillId="0" borderId="0" xfId="0" applyNumberFormat="1" applyFont="1" applyAlignment="1">
      <alignment horizontal="right" indent="1"/>
    </xf>
    <xf numFmtId="0" fontId="0" fillId="0" borderId="0" xfId="0" applyFont="1" applyFill="1" applyBorder="1" applyAlignment="1">
      <alignment horizontal="right" vertical="center" indent="2"/>
    </xf>
    <xf numFmtId="0" fontId="0" fillId="0" borderId="0" xfId="0" applyFont="1" applyAlignment="1">
      <alignment horizontal="right" vertical="center" indent="2"/>
    </xf>
    <xf numFmtId="0" fontId="0" fillId="0" borderId="0" xfId="0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 vertical="center" indent="3"/>
    </xf>
    <xf numFmtId="2" fontId="0" fillId="0" borderId="0" xfId="0" applyNumberFormat="1" applyFont="1" applyAlignment="1">
      <alignment horizontal="right" vertical="center" indent="3"/>
    </xf>
    <xf numFmtId="0" fontId="0" fillId="4" borderId="0" xfId="0" applyFill="1" applyProtection="1">
      <protection hidden="1"/>
    </xf>
    <xf numFmtId="0" fontId="1" fillId="4" borderId="0" xfId="0" applyFont="1" applyFill="1" applyAlignment="1" applyProtection="1">
      <alignment horizontal="left" indent="1"/>
      <protection hidden="1"/>
    </xf>
    <xf numFmtId="0" fontId="0" fillId="4" borderId="0" xfId="0" applyFill="1" applyAlignment="1" applyProtection="1">
      <alignment horizontal="left" indent="1"/>
      <protection hidden="1"/>
    </xf>
    <xf numFmtId="0" fontId="0" fillId="0" borderId="0" xfId="0" applyProtection="1">
      <protection hidden="1"/>
    </xf>
    <xf numFmtId="0" fontId="1" fillId="4" borderId="18" xfId="0" applyFont="1" applyFill="1" applyBorder="1" applyAlignment="1" applyProtection="1">
      <alignment horizontal="left" vertical="center" indent="1"/>
      <protection hidden="1"/>
    </xf>
    <xf numFmtId="0" fontId="1" fillId="4" borderId="11" xfId="0" applyFont="1" applyFill="1" applyBorder="1" applyAlignment="1" applyProtection="1">
      <alignment horizontal="left" indent="1"/>
      <protection hidden="1"/>
    </xf>
    <xf numFmtId="0" fontId="0" fillId="4" borderId="0" xfId="0" applyFill="1" applyBorder="1" applyProtection="1">
      <protection hidden="1"/>
    </xf>
    <xf numFmtId="0" fontId="0" fillId="8" borderId="0" xfId="0" applyFill="1" applyProtection="1">
      <protection hidden="1"/>
    </xf>
    <xf numFmtId="0" fontId="0" fillId="4" borderId="0" xfId="0" applyFill="1" applyAlignment="1" applyProtection="1">
      <alignment horizontal="left" vertical="center" indent="3"/>
      <protection hidden="1"/>
    </xf>
    <xf numFmtId="0" fontId="1" fillId="4" borderId="22" xfId="0" applyFont="1" applyFill="1" applyBorder="1" applyAlignment="1" applyProtection="1">
      <alignment horizontal="left" vertical="center" indent="1"/>
      <protection hidden="1"/>
    </xf>
    <xf numFmtId="0" fontId="1" fillId="4" borderId="23" xfId="0" applyFont="1" applyFill="1" applyBorder="1" applyAlignment="1" applyProtection="1">
      <alignment horizontal="left" indent="1"/>
      <protection hidden="1"/>
    </xf>
    <xf numFmtId="0" fontId="1" fillId="4" borderId="17" xfId="0" applyFont="1" applyFill="1" applyBorder="1" applyAlignment="1" applyProtection="1">
      <alignment horizontal="left" indent="1"/>
      <protection hidden="1"/>
    </xf>
    <xf numFmtId="0" fontId="0" fillId="9" borderId="0" xfId="0" applyFill="1" applyProtection="1">
      <protection hidden="1"/>
    </xf>
    <xf numFmtId="0" fontId="1" fillId="4" borderId="34" xfId="0" applyFont="1" applyFill="1" applyBorder="1" applyAlignment="1" applyProtection="1">
      <alignment horizontal="left" indent="1"/>
      <protection hidden="1"/>
    </xf>
    <xf numFmtId="0" fontId="1" fillId="4" borderId="1" xfId="0" applyFont="1" applyFill="1" applyBorder="1" applyAlignment="1" applyProtection="1">
      <alignment horizontal="left" indent="1"/>
      <protection hidden="1"/>
    </xf>
    <xf numFmtId="0" fontId="1" fillId="4" borderId="2" xfId="0" applyFont="1" applyFill="1" applyBorder="1" applyAlignment="1" applyProtection="1">
      <alignment horizontal="left" indent="1"/>
      <protection hidden="1"/>
    </xf>
    <xf numFmtId="0" fontId="0" fillId="4" borderId="0" xfId="0" applyFill="1" applyBorder="1" applyAlignment="1" applyProtection="1">
      <alignment horizontal="left" indent="1"/>
      <protection hidden="1"/>
    </xf>
    <xf numFmtId="0" fontId="1" fillId="4" borderId="35" xfId="0" applyFont="1" applyFill="1" applyBorder="1" applyAlignment="1" applyProtection="1">
      <alignment horizontal="left" indent="1"/>
      <protection hidden="1"/>
    </xf>
    <xf numFmtId="0" fontId="1" fillId="4" borderId="4" xfId="0" applyFont="1" applyFill="1" applyBorder="1" applyAlignment="1" applyProtection="1">
      <alignment horizontal="left" indent="1"/>
      <protection hidden="1"/>
    </xf>
    <xf numFmtId="0" fontId="1" fillId="4" borderId="5" xfId="0" applyFont="1" applyFill="1" applyBorder="1" applyAlignment="1" applyProtection="1">
      <alignment horizontal="left" indent="1"/>
      <protection hidden="1"/>
    </xf>
    <xf numFmtId="0" fontId="0" fillId="4" borderId="0" xfId="0" applyFill="1" applyAlignment="1" applyProtection="1">
      <alignment horizontal="left" vertical="center" indent="1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5" borderId="6" xfId="0" applyFill="1" applyBorder="1" applyProtection="1">
      <protection hidden="1"/>
    </xf>
    <xf numFmtId="0" fontId="1" fillId="5" borderId="7" xfId="0" applyFont="1" applyFill="1" applyBorder="1" applyAlignment="1" applyProtection="1">
      <alignment horizontal="left" vertical="center" indent="1"/>
      <protection hidden="1"/>
    </xf>
    <xf numFmtId="0" fontId="0" fillId="5" borderId="7" xfId="0" applyFill="1" applyBorder="1" applyProtection="1"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165" fontId="0" fillId="6" borderId="30" xfId="0" applyNumberFormat="1" applyFill="1" applyBorder="1" applyAlignment="1" applyProtection="1">
      <alignment horizontal="right" vertical="center" indent="1"/>
      <protection hidden="1"/>
    </xf>
    <xf numFmtId="0" fontId="0" fillId="6" borderId="31" xfId="0" applyFill="1" applyBorder="1" applyAlignment="1" applyProtection="1">
      <alignment horizontal="center" vertical="center"/>
      <protection hidden="1"/>
    </xf>
    <xf numFmtId="3" fontId="0" fillId="6" borderId="2" xfId="0" applyNumberFormat="1" applyFont="1" applyFill="1" applyBorder="1" applyAlignment="1" applyProtection="1">
      <alignment horizontal="right" vertical="center" inden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1" fillId="6" borderId="14" xfId="0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4" fontId="0" fillId="6" borderId="18" xfId="0" applyNumberFormat="1" applyFill="1" applyBorder="1" applyAlignment="1" applyProtection="1">
      <alignment horizontal="right" indent="1"/>
      <protection hidden="1"/>
    </xf>
    <xf numFmtId="0" fontId="0" fillId="6" borderId="19" xfId="0" applyFill="1" applyBorder="1" applyAlignment="1" applyProtection="1">
      <alignment horizontal="center" vertical="center"/>
      <protection hidden="1"/>
    </xf>
    <xf numFmtId="3" fontId="0" fillId="6" borderId="12" xfId="0" applyNumberFormat="1" applyFont="1" applyFill="1" applyBorder="1" applyAlignment="1" applyProtection="1">
      <alignment horizontal="right" indent="1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6" borderId="21" xfId="0" applyFont="1" applyFill="1" applyBorder="1" applyAlignment="1" applyProtection="1">
      <alignment horizontal="center" vertical="center"/>
      <protection hidden="1"/>
    </xf>
    <xf numFmtId="2" fontId="0" fillId="6" borderId="18" xfId="0" applyNumberFormat="1" applyFill="1" applyBorder="1" applyAlignment="1" applyProtection="1">
      <alignment horizontal="right" indent="1"/>
      <protection hidden="1"/>
    </xf>
    <xf numFmtId="0" fontId="0" fillId="9" borderId="11" xfId="0" applyFill="1" applyBorder="1" applyAlignment="1" applyProtection="1">
      <alignment horizontal="center"/>
      <protection hidden="1"/>
    </xf>
    <xf numFmtId="0" fontId="0" fillId="9" borderId="19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left" vertical="center" indent="1"/>
      <protection hidden="1"/>
    </xf>
    <xf numFmtId="0" fontId="0" fillId="7" borderId="7" xfId="0" applyFill="1" applyBorder="1" applyAlignment="1" applyProtection="1">
      <alignment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1" fillId="7" borderId="32" xfId="0" applyFont="1" applyFill="1" applyBorder="1" applyAlignment="1" applyProtection="1">
      <alignment horizontal="center" vertical="center"/>
      <protection hidden="1"/>
    </xf>
    <xf numFmtId="3" fontId="1" fillId="7" borderId="8" xfId="0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Alignment="1" applyProtection="1">
      <alignment vertical="center"/>
      <protection hidden="1"/>
    </xf>
    <xf numFmtId="0" fontId="0" fillId="5" borderId="6" xfId="0" applyFill="1" applyBorder="1" applyAlignment="1" applyProtection="1">
      <alignment vertical="center"/>
      <protection hidden="1"/>
    </xf>
    <xf numFmtId="0" fontId="0" fillId="5" borderId="7" xfId="0" applyFill="1" applyBorder="1" applyAlignment="1" applyProtection="1">
      <alignment horizontal="left" vertical="center" indent="1"/>
      <protection hidden="1"/>
    </xf>
    <xf numFmtId="0" fontId="0" fillId="5" borderId="7" xfId="0" applyFill="1" applyBorder="1" applyAlignment="1" applyProtection="1">
      <alignment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1" fillId="6" borderId="1" xfId="0" applyFont="1" applyFill="1" applyBorder="1" applyAlignment="1" applyProtection="1">
      <alignment horizontal="left" indent="1"/>
      <protection hidden="1"/>
    </xf>
    <xf numFmtId="0" fontId="0" fillId="6" borderId="1" xfId="0" applyFill="1" applyBorder="1" applyProtection="1">
      <protection hidden="1"/>
    </xf>
    <xf numFmtId="0" fontId="0" fillId="6" borderId="30" xfId="0" applyFill="1" applyBorder="1" applyAlignment="1" applyProtection="1">
      <alignment horizontal="right" indent="1"/>
      <protection hidden="1"/>
    </xf>
    <xf numFmtId="3" fontId="0" fillId="6" borderId="2" xfId="0" applyNumberFormat="1" applyFill="1" applyBorder="1" applyAlignment="1" applyProtection="1">
      <alignment horizontal="right" indent="1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8" xfId="0" applyFill="1" applyBorder="1" applyAlignment="1" applyProtection="1">
      <alignment horizontal="right" indent="1"/>
      <protection hidden="1"/>
    </xf>
    <xf numFmtId="3" fontId="0" fillId="6" borderId="12" xfId="0" applyNumberFormat="1" applyFill="1" applyBorder="1" applyAlignment="1" applyProtection="1">
      <alignment horizontal="right" indent="1"/>
      <protection hidden="1"/>
    </xf>
    <xf numFmtId="0" fontId="0" fillId="6" borderId="11" xfId="0" applyFill="1" applyBorder="1" applyAlignment="1" applyProtection="1">
      <alignment horizontal="right" indent="1"/>
      <protection hidden="1"/>
    </xf>
    <xf numFmtId="3" fontId="0" fillId="6" borderId="11" xfId="0" applyNumberFormat="1" applyFill="1" applyBorder="1" applyAlignment="1" applyProtection="1">
      <alignment horizontal="right" indent="1"/>
      <protection hidden="1"/>
    </xf>
    <xf numFmtId="3" fontId="0" fillId="6" borderId="18" xfId="0" applyNumberFormat="1" applyFill="1" applyBorder="1" applyAlignment="1" applyProtection="1">
      <alignment horizontal="right" indent="1"/>
      <protection hidden="1"/>
    </xf>
    <xf numFmtId="0" fontId="0" fillId="6" borderId="16" xfId="0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3" fontId="0" fillId="6" borderId="27" xfId="0" applyNumberFormat="1" applyFill="1" applyBorder="1" applyAlignment="1" applyProtection="1">
      <alignment horizontal="right" indent="1"/>
      <protection hidden="1"/>
    </xf>
    <xf numFmtId="0" fontId="0" fillId="6" borderId="28" xfId="0" applyFill="1" applyBorder="1" applyAlignment="1" applyProtection="1">
      <alignment horizontal="center" vertical="center"/>
      <protection hidden="1"/>
    </xf>
    <xf numFmtId="3" fontId="0" fillId="6" borderId="3" xfId="0" applyNumberFormat="1" applyFill="1" applyBorder="1" applyAlignment="1" applyProtection="1">
      <alignment horizontal="right" inden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3" fontId="1" fillId="7" borderId="33" xfId="0" applyNumberFormat="1" applyFont="1" applyFill="1" applyBorder="1" applyAlignment="1" applyProtection="1">
      <alignment horizontal="right" vertical="center" indent="1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1" fillId="3" borderId="7" xfId="0" applyFont="1" applyFill="1" applyBorder="1" applyAlignment="1" applyProtection="1">
      <alignment horizontal="left" vertical="center" indent="1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3" fontId="1" fillId="3" borderId="33" xfId="0" applyNumberFormat="1" applyFont="1" applyFill="1" applyBorder="1" applyAlignment="1" applyProtection="1">
      <alignment horizontal="right" vertical="center" indent="1"/>
      <protection hidden="1"/>
    </xf>
    <xf numFmtId="0" fontId="0" fillId="2" borderId="17" xfId="0" applyFill="1" applyBorder="1" applyAlignment="1" applyProtection="1">
      <alignment horizontal="left" indent="1"/>
      <protection locked="0" hidden="1"/>
    </xf>
    <xf numFmtId="0" fontId="0" fillId="2" borderId="29" xfId="0" applyFill="1" applyBorder="1" applyProtection="1">
      <protection locked="0" hidden="1"/>
    </xf>
    <xf numFmtId="0" fontId="0" fillId="2" borderId="17" xfId="0" applyFill="1" applyBorder="1" applyProtection="1">
      <protection locked="0" hidden="1"/>
    </xf>
    <xf numFmtId="0" fontId="0" fillId="8" borderId="1" xfId="0" applyFill="1" applyBorder="1" applyAlignment="1" applyProtection="1">
      <alignment horizontal="right" vertical="center" indent="1"/>
      <protection locked="0" hidden="1"/>
    </xf>
    <xf numFmtId="0" fontId="14" fillId="8" borderId="11" xfId="0" applyFont="1" applyFill="1" applyBorder="1" applyAlignment="1" applyProtection="1">
      <alignment horizontal="right" indent="1"/>
      <protection locked="0" hidden="1"/>
    </xf>
    <xf numFmtId="0" fontId="0" fillId="8" borderId="11" xfId="0" applyFill="1" applyBorder="1" applyAlignment="1" applyProtection="1">
      <alignment horizontal="right" indent="1"/>
      <protection locked="0" hidden="1"/>
    </xf>
    <xf numFmtId="0" fontId="0" fillId="9" borderId="11" xfId="0" applyFill="1" applyBorder="1" applyAlignment="1" applyProtection="1">
      <alignment horizontal="right" indent="1"/>
      <protection locked="0" hidden="1"/>
    </xf>
    <xf numFmtId="0" fontId="0" fillId="9" borderId="18" xfId="0" applyFill="1" applyBorder="1" applyAlignment="1" applyProtection="1">
      <alignment horizontal="right" indent="1"/>
      <protection locked="0" hidden="1"/>
    </xf>
    <xf numFmtId="3" fontId="0" fillId="9" borderId="18" xfId="0" applyNumberFormat="1" applyFill="1" applyBorder="1" applyAlignment="1" applyProtection="1">
      <alignment horizontal="right" indent="1"/>
      <protection locked="0" hidden="1"/>
    </xf>
    <xf numFmtId="3" fontId="0" fillId="8" borderId="1" xfId="0" applyNumberFormat="1" applyFill="1" applyBorder="1" applyAlignment="1" applyProtection="1">
      <alignment horizontal="right" indent="1"/>
      <protection locked="0" hidden="1"/>
    </xf>
    <xf numFmtId="3" fontId="0" fillId="8" borderId="11" xfId="0" applyNumberFormat="1" applyFill="1" applyBorder="1" applyAlignment="1" applyProtection="1">
      <alignment horizontal="right" indent="1"/>
      <protection locked="0" hidden="1"/>
    </xf>
    <xf numFmtId="3" fontId="0" fillId="9" borderId="11" xfId="0" applyNumberFormat="1" applyFill="1" applyBorder="1" applyAlignment="1" applyProtection="1">
      <alignment horizontal="right" indent="1"/>
      <protection locked="0" hidden="1"/>
    </xf>
    <xf numFmtId="3" fontId="0" fillId="9" borderId="24" xfId="0" applyNumberFormat="1" applyFill="1" applyBorder="1" applyAlignment="1" applyProtection="1">
      <alignment horizontal="right" indent="1"/>
      <protection locked="0" hidden="1"/>
    </xf>
    <xf numFmtId="0" fontId="15" fillId="4" borderId="0" xfId="0" applyFont="1" applyFill="1" applyAlignment="1" applyProtection="1">
      <alignment horizontal="left" indent="1"/>
      <protection hidden="1"/>
    </xf>
    <xf numFmtId="0" fontId="0" fillId="2" borderId="22" xfId="0" applyFill="1" applyBorder="1" applyAlignment="1" applyProtection="1">
      <alignment horizontal="left" vertical="center" indent="1"/>
      <protection locked="0" hidden="1"/>
    </xf>
    <xf numFmtId="0" fontId="0" fillId="2" borderId="23" xfId="0" applyFill="1" applyBorder="1" applyAlignment="1" applyProtection="1">
      <alignment horizontal="left" vertical="center" indent="1"/>
      <protection locked="0" hidden="1"/>
    </xf>
    <xf numFmtId="0" fontId="0" fillId="2" borderId="20" xfId="0" applyFill="1" applyBorder="1" applyAlignment="1" applyProtection="1">
      <alignment horizontal="left" vertical="center" indent="1"/>
      <protection locked="0" hidden="1"/>
    </xf>
    <xf numFmtId="0" fontId="1" fillId="6" borderId="18" xfId="0" applyFont="1" applyFill="1" applyBorder="1" applyAlignment="1" applyProtection="1">
      <alignment horizontal="left" indent="1"/>
      <protection hidden="1"/>
    </xf>
    <xf numFmtId="0" fontId="0" fillId="6" borderId="19" xfId="0" applyFill="1" applyBorder="1" applyAlignment="1" applyProtection="1">
      <alignment horizontal="left" indent="1"/>
      <protection hidden="1"/>
    </xf>
    <xf numFmtId="0" fontId="0" fillId="6" borderId="18" xfId="0" applyFill="1" applyBorder="1" applyAlignment="1" applyProtection="1">
      <alignment horizontal="left" indent="1"/>
      <protection hidden="1"/>
    </xf>
    <xf numFmtId="0" fontId="0" fillId="6" borderId="11" xfId="0" applyFill="1" applyBorder="1" applyAlignment="1" applyProtection="1">
      <alignment horizontal="left" indent="1"/>
      <protection hidden="1"/>
    </xf>
    <xf numFmtId="0" fontId="6" fillId="0" borderId="26" xfId="0" applyFont="1" applyBorder="1" applyAlignment="1" applyProtection="1">
      <alignment horizontal="left" vertical="center" indent="3"/>
      <protection hidden="1"/>
    </xf>
    <xf numFmtId="0" fontId="0" fillId="0" borderId="9" xfId="0" applyBorder="1" applyAlignment="1" applyProtection="1">
      <alignment horizontal="left" vertical="center" indent="3"/>
      <protection hidden="1"/>
    </xf>
    <xf numFmtId="0" fontId="0" fillId="0" borderId="10" xfId="0" applyBorder="1" applyAlignment="1" applyProtection="1">
      <alignment horizontal="left" vertical="center" indent="3"/>
      <protection hidden="1"/>
    </xf>
    <xf numFmtId="0" fontId="1" fillId="6" borderId="30" xfId="0" applyFont="1" applyFill="1" applyBorder="1" applyAlignment="1" applyProtection="1">
      <alignment horizontal="left" vertical="center" indent="1"/>
      <protection hidden="1"/>
    </xf>
    <xf numFmtId="0" fontId="0" fillId="6" borderId="31" xfId="0" applyFill="1" applyBorder="1" applyAlignment="1" applyProtection="1">
      <alignment horizontal="left" vertical="center" indent="1"/>
      <protection hidden="1"/>
    </xf>
    <xf numFmtId="0" fontId="0" fillId="6" borderId="30" xfId="0" applyFill="1" applyBorder="1" applyAlignment="1" applyProtection="1">
      <alignment horizontal="left" vertical="center" indent="1"/>
      <protection hidden="1"/>
    </xf>
    <xf numFmtId="0" fontId="0" fillId="6" borderId="1" xfId="0" applyFill="1" applyBorder="1" applyAlignment="1" applyProtection="1">
      <alignment horizontal="left" vertical="center" indent="1"/>
      <protection hidden="1"/>
    </xf>
    <xf numFmtId="0" fontId="6" fillId="0" borderId="27" xfId="0" applyFont="1" applyBorder="1" applyAlignment="1" applyProtection="1">
      <alignment horizontal="left" vertical="center" indent="3"/>
      <protection hidden="1"/>
    </xf>
    <xf numFmtId="0" fontId="0" fillId="0" borderId="0" xfId="0" applyAlignment="1" applyProtection="1">
      <alignment horizontal="left" vertical="center" indent="3"/>
      <protection hidden="1"/>
    </xf>
    <xf numFmtId="0" fontId="0" fillId="0" borderId="3" xfId="0" applyBorder="1" applyAlignment="1" applyProtection="1">
      <alignment horizontal="left" vertical="center" indent="3"/>
      <protection hidden="1"/>
    </xf>
    <xf numFmtId="0" fontId="0" fillId="6" borderId="18" xfId="0" applyFill="1" applyBorder="1" applyAlignment="1" applyProtection="1">
      <alignment horizontal="left" vertical="center" indent="1"/>
      <protection hidden="1"/>
    </xf>
    <xf numFmtId="0" fontId="0" fillId="6" borderId="11" xfId="0" applyFill="1" applyBorder="1" applyAlignment="1" applyProtection="1">
      <alignment horizontal="left" vertical="center" indent="1"/>
      <protection hidden="1"/>
    </xf>
    <xf numFmtId="0" fontId="6" fillId="0" borderId="36" xfId="0" applyFont="1" applyBorder="1" applyAlignment="1" applyProtection="1">
      <alignment horizontal="left" vertical="center" indent="3"/>
      <protection hidden="1"/>
    </xf>
    <xf numFmtId="0" fontId="0" fillId="0" borderId="4" xfId="0" applyBorder="1" applyAlignment="1" applyProtection="1">
      <alignment horizontal="left" vertical="center" indent="3"/>
      <protection hidden="1"/>
    </xf>
    <xf numFmtId="0" fontId="0" fillId="0" borderId="5" xfId="0" applyBorder="1" applyAlignment="1" applyProtection="1">
      <alignment horizontal="left" vertical="center" indent="3"/>
      <protection hidden="1"/>
    </xf>
    <xf numFmtId="0" fontId="6" fillId="0" borderId="0" xfId="0" applyFont="1" applyAlignment="1" applyProtection="1">
      <alignment horizontal="left" vertical="center" indent="3"/>
      <protection hidden="1"/>
    </xf>
    <xf numFmtId="0" fontId="6" fillId="0" borderId="3" xfId="0" applyFont="1" applyBorder="1" applyAlignment="1" applyProtection="1">
      <alignment horizontal="left" vertical="center" indent="3"/>
      <protection hidden="1"/>
    </xf>
    <xf numFmtId="0" fontId="0" fillId="6" borderId="19" xfId="0" applyFill="1" applyBorder="1" applyAlignment="1" applyProtection="1">
      <alignment horizontal="left" vertical="center" indent="1"/>
      <protection hidden="1"/>
    </xf>
    <xf numFmtId="0" fontId="1" fillId="6" borderId="18" xfId="0" applyFont="1" applyFill="1" applyBorder="1" applyAlignment="1" applyProtection="1">
      <alignment horizontal="left" vertical="center" indent="1"/>
      <protection hidden="1"/>
    </xf>
    <xf numFmtId="0" fontId="1" fillId="6" borderId="19" xfId="0" applyFont="1" applyFill="1" applyBorder="1" applyAlignment="1" applyProtection="1">
      <alignment horizontal="left" vertical="center" indent="1"/>
      <protection hidden="1"/>
    </xf>
    <xf numFmtId="0" fontId="1" fillId="6" borderId="11" xfId="0" applyFont="1" applyFill="1" applyBorder="1" applyAlignment="1" applyProtection="1">
      <alignment horizontal="left" vertical="center" indent="1"/>
      <protection hidden="1"/>
    </xf>
    <xf numFmtId="0" fontId="6" fillId="0" borderId="26" xfId="0" applyFont="1" applyBorder="1" applyAlignment="1" applyProtection="1">
      <alignment horizontal="left" vertical="center" indent="1"/>
      <protection hidden="1"/>
    </xf>
    <xf numFmtId="0" fontId="0" fillId="0" borderId="9" xfId="0" applyBorder="1" applyAlignment="1" applyProtection="1">
      <alignment horizontal="left" vertical="center" indent="1"/>
      <protection hidden="1"/>
    </xf>
    <xf numFmtId="0" fontId="0" fillId="0" borderId="10" xfId="0" applyBorder="1" applyAlignment="1" applyProtection="1">
      <alignment horizontal="left" vertical="center" indent="1"/>
      <protection hidden="1"/>
    </xf>
    <xf numFmtId="0" fontId="0" fillId="0" borderId="26" xfId="0" applyBorder="1" applyAlignment="1" applyProtection="1">
      <alignment horizontal="left" vertical="center" indent="1"/>
      <protection hidden="1"/>
    </xf>
    <xf numFmtId="0" fontId="0" fillId="6" borderId="26" xfId="0" applyFill="1" applyBorder="1" applyAlignment="1" applyProtection="1">
      <alignment horizontal="left" vertical="center" indent="1"/>
      <protection hidden="1"/>
    </xf>
    <xf numFmtId="0" fontId="0" fillId="6" borderId="25" xfId="0" applyFill="1" applyBorder="1" applyAlignment="1" applyProtection="1">
      <alignment horizontal="left" vertical="center" indent="1"/>
      <protection hidden="1"/>
    </xf>
    <xf numFmtId="0" fontId="0" fillId="6" borderId="9" xfId="0" applyFill="1" applyBorder="1" applyAlignment="1" applyProtection="1">
      <alignment horizontal="left" vertical="center" indent="1"/>
      <protection hidden="1"/>
    </xf>
    <xf numFmtId="0" fontId="0" fillId="0" borderId="23" xfId="0" applyBorder="1" applyAlignment="1">
      <alignment horizontal="center"/>
    </xf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6"/>
  <sheetViews>
    <sheetView showGridLines="0" tabSelected="1" zoomScale="80" zoomScaleNormal="80" zoomScalePageLayoutView="50" workbookViewId="0">
      <selection activeCell="D3" sqref="D3:G3"/>
    </sheetView>
  </sheetViews>
  <sheetFormatPr defaultRowHeight="15" x14ac:dyDescent="0.25"/>
  <cols>
    <col min="1" max="2" width="3.7109375" style="129" customWidth="1"/>
    <col min="3" max="3" width="15.7109375" style="129" customWidth="1"/>
    <col min="4" max="4" width="45.7109375" style="129" customWidth="1"/>
    <col min="5" max="5" width="10.7109375" style="129" customWidth="1"/>
    <col min="6" max="6" width="15.7109375" style="129" customWidth="1"/>
    <col min="7" max="7" width="30.7109375" style="129" customWidth="1"/>
    <col min="8" max="8" width="20.7109375" style="129" customWidth="1"/>
    <col min="9" max="9" width="30.7109375" style="129" customWidth="1"/>
    <col min="10" max="10" width="31.85546875" style="129" customWidth="1"/>
    <col min="11" max="13" width="12.7109375" style="129" customWidth="1"/>
    <col min="14" max="14" width="15.7109375" style="129" customWidth="1"/>
    <col min="15" max="15" width="12.7109375" style="129" customWidth="1"/>
    <col min="16" max="16384" width="9.140625" style="129"/>
  </cols>
  <sheetData>
    <row r="1" spans="1:16" ht="21" x14ac:dyDescent="0.35">
      <c r="A1" s="126"/>
      <c r="B1" s="127" t="s">
        <v>222</v>
      </c>
      <c r="C1" s="220"/>
      <c r="D1" s="128"/>
      <c r="E1" s="128"/>
      <c r="F1" s="128"/>
      <c r="G1" s="128"/>
      <c r="H1" s="128"/>
      <c r="I1" s="126"/>
      <c r="J1" s="126"/>
      <c r="K1" s="126"/>
      <c r="L1" s="126"/>
      <c r="M1" s="126"/>
      <c r="N1" s="126"/>
      <c r="O1" s="126"/>
      <c r="P1" s="126"/>
    </row>
    <row r="2" spans="1:16" x14ac:dyDescent="0.25">
      <c r="A2" s="126"/>
      <c r="B2" s="128"/>
      <c r="C2" s="128"/>
      <c r="D2" s="128"/>
      <c r="E2" s="128"/>
      <c r="F2" s="128"/>
      <c r="G2" s="128"/>
      <c r="H2" s="128"/>
      <c r="I2" s="126"/>
      <c r="J2" s="126"/>
      <c r="K2" s="126"/>
      <c r="L2" s="126"/>
      <c r="M2" s="126"/>
      <c r="N2" s="126"/>
      <c r="O2" s="126"/>
      <c r="P2" s="126"/>
    </row>
    <row r="3" spans="1:16" x14ac:dyDescent="0.25">
      <c r="A3" s="126"/>
      <c r="B3" s="130" t="s">
        <v>18</v>
      </c>
      <c r="C3" s="131"/>
      <c r="D3" s="221"/>
      <c r="E3" s="222"/>
      <c r="F3" s="222"/>
      <c r="G3" s="223"/>
      <c r="H3" s="131" t="s">
        <v>179</v>
      </c>
      <c r="I3" s="208"/>
      <c r="J3" s="132"/>
      <c r="K3" s="133"/>
      <c r="L3" s="134" t="s">
        <v>187</v>
      </c>
      <c r="M3" s="126"/>
      <c r="N3" s="126"/>
      <c r="O3" s="126"/>
      <c r="P3" s="126"/>
    </row>
    <row r="4" spans="1:16" x14ac:dyDescent="0.25">
      <c r="A4" s="126"/>
      <c r="B4" s="135" t="s">
        <v>19</v>
      </c>
      <c r="C4" s="136"/>
      <c r="D4" s="221"/>
      <c r="E4" s="223"/>
      <c r="F4" s="137" t="s">
        <v>177</v>
      </c>
      <c r="G4" s="207"/>
      <c r="H4" s="136" t="s">
        <v>178</v>
      </c>
      <c r="I4" s="209"/>
      <c r="J4" s="132"/>
      <c r="K4" s="138"/>
      <c r="L4" s="134" t="s">
        <v>188</v>
      </c>
      <c r="M4" s="126"/>
      <c r="N4" s="126"/>
      <c r="O4" s="126"/>
      <c r="P4" s="126"/>
    </row>
    <row r="5" spans="1:16" x14ac:dyDescent="0.25">
      <c r="A5" s="126"/>
      <c r="B5" s="128"/>
      <c r="C5" s="128"/>
      <c r="D5" s="128"/>
      <c r="E5" s="128"/>
      <c r="F5" s="128"/>
      <c r="G5" s="128"/>
      <c r="H5" s="128"/>
      <c r="I5" s="126"/>
      <c r="J5" s="126"/>
      <c r="K5" s="126"/>
      <c r="L5" s="126"/>
      <c r="M5" s="126"/>
      <c r="N5" s="126"/>
      <c r="O5" s="126"/>
      <c r="P5" s="126"/>
    </row>
    <row r="6" spans="1:16" ht="15.75" thickBot="1" x14ac:dyDescent="0.3">
      <c r="A6" s="126"/>
      <c r="B6" s="127" t="s">
        <v>79</v>
      </c>
      <c r="C6" s="127"/>
      <c r="D6" s="128"/>
      <c r="E6" s="128"/>
      <c r="F6" s="128"/>
      <c r="G6" s="128"/>
      <c r="H6" s="128"/>
      <c r="I6" s="126"/>
      <c r="J6" s="126"/>
      <c r="K6" s="126"/>
      <c r="L6" s="126"/>
      <c r="M6" s="126"/>
      <c r="N6" s="126"/>
      <c r="O6" s="126"/>
      <c r="P6" s="126"/>
    </row>
    <row r="7" spans="1:16" x14ac:dyDescent="0.25">
      <c r="A7" s="126"/>
      <c r="B7" s="139" t="s">
        <v>17</v>
      </c>
      <c r="C7" s="140"/>
      <c r="D7" s="140"/>
      <c r="E7" s="140"/>
      <c r="F7" s="140"/>
      <c r="G7" s="141"/>
      <c r="H7" s="142"/>
      <c r="I7" s="132"/>
      <c r="J7" s="132"/>
      <c r="K7" s="126"/>
      <c r="L7" s="126"/>
      <c r="M7" s="126"/>
      <c r="N7" s="126"/>
      <c r="O7" s="126"/>
      <c r="P7" s="126"/>
    </row>
    <row r="8" spans="1:16" ht="15.75" thickBot="1" x14ac:dyDescent="0.3">
      <c r="A8" s="126"/>
      <c r="B8" s="143" t="s">
        <v>180</v>
      </c>
      <c r="C8" s="144"/>
      <c r="D8" s="144"/>
      <c r="E8" s="144"/>
      <c r="F8" s="144"/>
      <c r="G8" s="145"/>
      <c r="H8" s="142"/>
      <c r="I8" s="132"/>
      <c r="J8" s="132"/>
      <c r="K8" s="126"/>
      <c r="L8" s="126"/>
      <c r="M8" s="126"/>
      <c r="N8" s="126"/>
      <c r="O8" s="126"/>
      <c r="P8" s="126"/>
    </row>
    <row r="9" spans="1:16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1:16" ht="20.100000000000001" customHeight="1" thickBot="1" x14ac:dyDescent="0.3">
      <c r="A10" s="126"/>
      <c r="B10" s="126"/>
      <c r="C10" s="146" t="s">
        <v>181</v>
      </c>
      <c r="D10" s="146"/>
      <c r="E10" s="146"/>
      <c r="F10" s="146"/>
      <c r="G10" s="146"/>
      <c r="H10" s="146"/>
      <c r="I10" s="126"/>
      <c r="J10" s="126"/>
      <c r="K10" s="147"/>
      <c r="L10" s="126"/>
      <c r="M10" s="126"/>
      <c r="N10" s="126"/>
      <c r="O10" s="126"/>
      <c r="P10" s="126"/>
    </row>
    <row r="11" spans="1:16" ht="20.100000000000001" customHeight="1" thickBot="1" x14ac:dyDescent="0.3">
      <c r="A11" s="126"/>
      <c r="B11" s="148"/>
      <c r="C11" s="149" t="s">
        <v>147</v>
      </c>
      <c r="D11" s="149"/>
      <c r="E11" s="149"/>
      <c r="F11" s="149"/>
      <c r="G11" s="149"/>
      <c r="H11" s="149"/>
      <c r="I11" s="150"/>
      <c r="J11" s="150"/>
      <c r="K11" s="151" t="s">
        <v>20</v>
      </c>
      <c r="L11" s="150"/>
      <c r="M11" s="151" t="s">
        <v>157</v>
      </c>
      <c r="N11" s="150"/>
      <c r="O11" s="152" t="s">
        <v>159</v>
      </c>
      <c r="P11" s="126"/>
    </row>
    <row r="12" spans="1:16" ht="15" customHeight="1" x14ac:dyDescent="0.25">
      <c r="A12" s="126"/>
      <c r="B12" s="153" t="s">
        <v>6</v>
      </c>
      <c r="C12" s="231" t="s">
        <v>139</v>
      </c>
      <c r="D12" s="232"/>
      <c r="E12" s="233" t="s">
        <v>153</v>
      </c>
      <c r="F12" s="234"/>
      <c r="G12" s="234"/>
      <c r="H12" s="234"/>
      <c r="I12" s="234"/>
      <c r="J12" s="234"/>
      <c r="K12" s="210"/>
      <c r="L12" s="154" t="s">
        <v>1</v>
      </c>
      <c r="M12" s="155">
        <f>DATA!L44</f>
        <v>0.39</v>
      </c>
      <c r="N12" s="156" t="s">
        <v>155</v>
      </c>
      <c r="O12" s="157" t="str">
        <f>IF(K12="","---",K12*M12)</f>
        <v>---</v>
      </c>
      <c r="P12" s="126"/>
    </row>
    <row r="13" spans="1:16" ht="15" customHeight="1" x14ac:dyDescent="0.25">
      <c r="A13" s="126"/>
      <c r="B13" s="158"/>
      <c r="C13" s="228" t="s">
        <v>140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30"/>
      <c r="P13" s="126"/>
    </row>
    <row r="14" spans="1:16" ht="15" customHeight="1" x14ac:dyDescent="0.25">
      <c r="A14" s="126"/>
      <c r="B14" s="159" t="s">
        <v>7</v>
      </c>
      <c r="C14" s="224" t="s">
        <v>136</v>
      </c>
      <c r="D14" s="225"/>
      <c r="E14" s="226" t="s">
        <v>141</v>
      </c>
      <c r="F14" s="227"/>
      <c r="G14" s="227"/>
      <c r="H14" s="227"/>
      <c r="I14" s="227"/>
      <c r="J14" s="227"/>
      <c r="K14" s="211"/>
      <c r="L14" s="160" t="s">
        <v>163</v>
      </c>
      <c r="M14" s="161">
        <f>DATA!S22</f>
        <v>2.09</v>
      </c>
      <c r="N14" s="162" t="s">
        <v>160</v>
      </c>
      <c r="O14" s="163" t="str">
        <f>IF(K14="","---",K14*M14)</f>
        <v>---</v>
      </c>
      <c r="P14" s="126"/>
    </row>
    <row r="15" spans="1:16" ht="15" customHeight="1" x14ac:dyDescent="0.25">
      <c r="A15" s="126"/>
      <c r="B15" s="164"/>
      <c r="C15" s="228" t="s">
        <v>154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30"/>
      <c r="P15" s="126"/>
    </row>
    <row r="16" spans="1:16" ht="15" customHeight="1" x14ac:dyDescent="0.25">
      <c r="A16" s="126"/>
      <c r="B16" s="159" t="s">
        <v>5</v>
      </c>
      <c r="C16" s="224" t="s">
        <v>142</v>
      </c>
      <c r="D16" s="225"/>
      <c r="E16" s="238" t="s">
        <v>143</v>
      </c>
      <c r="F16" s="239"/>
      <c r="G16" s="239"/>
      <c r="H16" s="239"/>
      <c r="I16" s="239"/>
      <c r="J16" s="239"/>
      <c r="K16" s="212"/>
      <c r="L16" s="160" t="s">
        <v>0</v>
      </c>
      <c r="M16" s="161">
        <f>DATA!S18</f>
        <v>2.8727736000000004</v>
      </c>
      <c r="N16" s="162" t="s">
        <v>161</v>
      </c>
      <c r="O16" s="163" t="str">
        <f>IF(K16="","---",K16*M16)</f>
        <v>---</v>
      </c>
      <c r="P16" s="126"/>
    </row>
    <row r="17" spans="1:16" ht="15" customHeight="1" x14ac:dyDescent="0.25">
      <c r="A17" s="126"/>
      <c r="B17" s="165"/>
      <c r="C17" s="228" t="s">
        <v>150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30"/>
      <c r="P17" s="126"/>
    </row>
    <row r="18" spans="1:16" ht="15" customHeight="1" x14ac:dyDescent="0.25">
      <c r="A18" s="126"/>
      <c r="B18" s="166" t="s">
        <v>8</v>
      </c>
      <c r="C18" s="224" t="s">
        <v>144</v>
      </c>
      <c r="D18" s="225"/>
      <c r="E18" s="238" t="s">
        <v>149</v>
      </c>
      <c r="F18" s="239"/>
      <c r="G18" s="239"/>
      <c r="H18" s="239"/>
      <c r="I18" s="239"/>
      <c r="J18" s="239"/>
      <c r="K18" s="212"/>
      <c r="L18" s="160" t="s">
        <v>0</v>
      </c>
      <c r="M18" s="167">
        <f>DATA!I13</f>
        <v>2.6795912125000001</v>
      </c>
      <c r="N18" s="162" t="s">
        <v>161</v>
      </c>
      <c r="O18" s="163" t="str">
        <f>IF(K18="","---",K18*M18)</f>
        <v>---</v>
      </c>
      <c r="P18" s="126"/>
    </row>
    <row r="19" spans="1:16" ht="15" customHeight="1" x14ac:dyDescent="0.25">
      <c r="A19" s="126"/>
      <c r="B19" s="165"/>
      <c r="C19" s="228" t="s">
        <v>148</v>
      </c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30"/>
      <c r="P19" s="126"/>
    </row>
    <row r="20" spans="1:16" ht="15" customHeight="1" x14ac:dyDescent="0.25">
      <c r="A20" s="126"/>
      <c r="B20" s="166" t="s">
        <v>9</v>
      </c>
      <c r="C20" s="224" t="s">
        <v>199</v>
      </c>
      <c r="D20" s="225"/>
      <c r="E20" s="238" t="s">
        <v>146</v>
      </c>
      <c r="F20" s="239"/>
      <c r="G20" s="239"/>
      <c r="H20" s="239"/>
      <c r="I20" s="239"/>
      <c r="J20" s="239"/>
      <c r="K20" s="212"/>
      <c r="L20" s="160" t="s">
        <v>2</v>
      </c>
      <c r="M20" s="215">
        <f>DATA!D20</f>
        <v>637.95000000000005</v>
      </c>
      <c r="N20" s="162" t="s">
        <v>162</v>
      </c>
      <c r="O20" s="163" t="str">
        <f>IF(K20="","---",K20*M20/1000)</f>
        <v>---</v>
      </c>
      <c r="P20" s="126"/>
    </row>
    <row r="21" spans="1:16" ht="15" customHeight="1" x14ac:dyDescent="0.25">
      <c r="A21" s="126"/>
      <c r="B21" s="165"/>
      <c r="C21" s="235" t="s">
        <v>145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7"/>
      <c r="P21" s="126"/>
    </row>
    <row r="22" spans="1:16" ht="15" customHeight="1" x14ac:dyDescent="0.25">
      <c r="A22" s="126"/>
      <c r="B22" s="166" t="s">
        <v>10</v>
      </c>
      <c r="C22" s="224" t="s">
        <v>137</v>
      </c>
      <c r="D22" s="225"/>
      <c r="E22" s="238" t="s">
        <v>158</v>
      </c>
      <c r="F22" s="239"/>
      <c r="G22" s="239"/>
      <c r="H22" s="239"/>
      <c r="I22" s="239"/>
      <c r="J22" s="239"/>
      <c r="K22" s="213"/>
      <c r="L22" s="168" t="s">
        <v>4</v>
      </c>
      <c r="M22" s="214"/>
      <c r="N22" s="169" t="s">
        <v>156</v>
      </c>
      <c r="O22" s="163" t="str">
        <f>IF(K22="","---",K22*M22)</f>
        <v>---</v>
      </c>
      <c r="P22" s="126"/>
    </row>
    <row r="23" spans="1:16" ht="15" customHeight="1" thickBot="1" x14ac:dyDescent="0.3">
      <c r="A23" s="126"/>
      <c r="B23" s="165"/>
      <c r="C23" s="240" t="s">
        <v>151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2"/>
      <c r="P23" s="126"/>
    </row>
    <row r="24" spans="1:16" s="177" customFormat="1" ht="20.100000000000001" customHeight="1" thickBot="1" x14ac:dyDescent="0.3">
      <c r="A24" s="170"/>
      <c r="B24" s="171"/>
      <c r="C24" s="172" t="s">
        <v>3</v>
      </c>
      <c r="D24" s="172"/>
      <c r="E24" s="172"/>
      <c r="F24" s="172"/>
      <c r="G24" s="172"/>
      <c r="H24" s="172"/>
      <c r="I24" s="173"/>
      <c r="J24" s="173"/>
      <c r="K24" s="173"/>
      <c r="L24" s="173"/>
      <c r="M24" s="174"/>
      <c r="N24" s="175" t="s">
        <v>159</v>
      </c>
      <c r="O24" s="176">
        <f>CEILING(SUM(O12,O14,O16,O18,O20,O22),1)</f>
        <v>0</v>
      </c>
      <c r="P24" s="170"/>
    </row>
    <row r="25" spans="1:16" s="177" customFormat="1" ht="15" customHeight="1" x14ac:dyDescent="0.25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</row>
    <row r="26" spans="1:16" s="177" customFormat="1" ht="20.100000000000001" customHeight="1" thickBot="1" x14ac:dyDescent="0.3">
      <c r="A26" s="170"/>
      <c r="B26" s="170"/>
      <c r="C26" s="146" t="s">
        <v>184</v>
      </c>
      <c r="D26" s="146"/>
      <c r="E26" s="146"/>
      <c r="F26" s="146"/>
      <c r="G26" s="146"/>
      <c r="H26" s="146"/>
      <c r="I26" s="170"/>
      <c r="J26" s="170"/>
      <c r="K26" s="170"/>
      <c r="L26" s="170"/>
      <c r="M26" s="170"/>
      <c r="N26" s="170"/>
      <c r="O26" s="170"/>
      <c r="P26" s="170"/>
    </row>
    <row r="27" spans="1:16" s="177" customFormat="1" ht="20.100000000000001" customHeight="1" thickBot="1" x14ac:dyDescent="0.3">
      <c r="A27" s="170"/>
      <c r="B27" s="178"/>
      <c r="C27" s="149" t="s">
        <v>219</v>
      </c>
      <c r="D27" s="179"/>
      <c r="E27" s="179"/>
      <c r="F27" s="179"/>
      <c r="G27" s="179"/>
      <c r="H27" s="179"/>
      <c r="I27" s="180"/>
      <c r="J27" s="180"/>
      <c r="K27" s="151" t="s">
        <v>4</v>
      </c>
      <c r="L27" s="180"/>
      <c r="M27" s="151" t="s">
        <v>157</v>
      </c>
      <c r="N27" s="180"/>
      <c r="O27" s="152" t="s">
        <v>159</v>
      </c>
      <c r="P27" s="170"/>
    </row>
    <row r="28" spans="1:16" ht="15" customHeight="1" x14ac:dyDescent="0.25">
      <c r="A28" s="126"/>
      <c r="B28" s="181" t="s">
        <v>11</v>
      </c>
      <c r="C28" s="231" t="s">
        <v>152</v>
      </c>
      <c r="D28" s="232"/>
      <c r="E28" s="182" t="s">
        <v>182</v>
      </c>
      <c r="F28" s="183"/>
      <c r="G28" s="183"/>
      <c r="H28" s="183"/>
      <c r="I28" s="184"/>
      <c r="J28" s="184"/>
      <c r="K28" s="216"/>
      <c r="L28" s="154" t="s">
        <v>170</v>
      </c>
      <c r="M28" s="185">
        <v>1</v>
      </c>
      <c r="N28" s="156" t="s">
        <v>164</v>
      </c>
      <c r="O28" s="186" t="str">
        <f>IF(K28="","---",K28*M28)</f>
        <v>---</v>
      </c>
      <c r="P28" s="126"/>
    </row>
    <row r="29" spans="1:16" ht="15" customHeight="1" x14ac:dyDescent="0.25">
      <c r="A29" s="126"/>
      <c r="B29" s="165"/>
      <c r="C29" s="249" t="s">
        <v>196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1"/>
      <c r="P29" s="126"/>
    </row>
    <row r="30" spans="1:16" ht="15" customHeight="1" x14ac:dyDescent="0.25">
      <c r="A30" s="126"/>
      <c r="B30" s="187" t="s">
        <v>12</v>
      </c>
      <c r="C30" s="238" t="s">
        <v>175</v>
      </c>
      <c r="D30" s="245"/>
      <c r="E30" s="238" t="s">
        <v>189</v>
      </c>
      <c r="F30" s="239"/>
      <c r="G30" s="239"/>
      <c r="H30" s="239"/>
      <c r="I30" s="239"/>
      <c r="J30" s="239"/>
      <c r="K30" s="217"/>
      <c r="L30" s="188" t="s">
        <v>171</v>
      </c>
      <c r="M30" s="189">
        <v>25</v>
      </c>
      <c r="N30" s="162" t="s">
        <v>165</v>
      </c>
      <c r="O30" s="190" t="str">
        <f>IF(K30="","---",K30*M30)</f>
        <v>---</v>
      </c>
      <c r="P30" s="126"/>
    </row>
    <row r="31" spans="1:16" ht="15" customHeight="1" x14ac:dyDescent="0.25">
      <c r="A31" s="126"/>
      <c r="B31" s="165"/>
      <c r="C31" s="252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1"/>
      <c r="P31" s="126"/>
    </row>
    <row r="32" spans="1:16" ht="15" customHeight="1" x14ac:dyDescent="0.35">
      <c r="A32" s="126"/>
      <c r="B32" s="187" t="s">
        <v>13</v>
      </c>
      <c r="C32" s="238" t="s">
        <v>176</v>
      </c>
      <c r="D32" s="245"/>
      <c r="E32" s="238" t="s">
        <v>198</v>
      </c>
      <c r="F32" s="239"/>
      <c r="G32" s="239"/>
      <c r="H32" s="239"/>
      <c r="I32" s="239"/>
      <c r="J32" s="239"/>
      <c r="K32" s="217"/>
      <c r="L32" s="160" t="s">
        <v>172</v>
      </c>
      <c r="M32" s="191">
        <v>298</v>
      </c>
      <c r="N32" s="188" t="s">
        <v>166</v>
      </c>
      <c r="O32" s="190" t="str">
        <f>IF(K32="","---",K32*M32)</f>
        <v>---</v>
      </c>
      <c r="P32" s="126"/>
    </row>
    <row r="33" spans="1:16" ht="15" customHeight="1" x14ac:dyDescent="0.25">
      <c r="A33" s="126"/>
      <c r="B33" s="165"/>
      <c r="C33" s="249" t="s">
        <v>185</v>
      </c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1"/>
      <c r="P33" s="126"/>
    </row>
    <row r="34" spans="1:16" ht="15" customHeight="1" x14ac:dyDescent="0.25">
      <c r="A34" s="126"/>
      <c r="B34" s="187" t="s">
        <v>14</v>
      </c>
      <c r="C34" s="246" t="s">
        <v>183</v>
      </c>
      <c r="D34" s="247"/>
      <c r="E34" s="238" t="s">
        <v>186</v>
      </c>
      <c r="F34" s="239"/>
      <c r="G34" s="239"/>
      <c r="H34" s="239"/>
      <c r="I34" s="239"/>
      <c r="J34" s="239"/>
      <c r="K34" s="217"/>
      <c r="L34" s="160" t="s">
        <v>22</v>
      </c>
      <c r="M34" s="192">
        <f>DATA!D44</f>
        <v>2.7</v>
      </c>
      <c r="N34" s="188" t="s">
        <v>167</v>
      </c>
      <c r="O34" s="190" t="str">
        <f>IF(K34="","---",K34*M34)</f>
        <v>---</v>
      </c>
      <c r="P34" s="126"/>
    </row>
    <row r="35" spans="1:16" ht="15" customHeight="1" x14ac:dyDescent="0.25">
      <c r="A35" s="126"/>
      <c r="B35" s="165"/>
      <c r="C35" s="235" t="s">
        <v>191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4"/>
      <c r="P35" s="126"/>
    </row>
    <row r="36" spans="1:16" ht="15" customHeight="1" x14ac:dyDescent="0.35">
      <c r="A36" s="126"/>
      <c r="B36" s="187" t="s">
        <v>15</v>
      </c>
      <c r="C36" s="248" t="s">
        <v>193</v>
      </c>
      <c r="D36" s="245"/>
      <c r="E36" s="238" t="s">
        <v>190</v>
      </c>
      <c r="F36" s="239"/>
      <c r="G36" s="239"/>
      <c r="H36" s="239"/>
      <c r="I36" s="239"/>
      <c r="J36" s="239"/>
      <c r="K36" s="218"/>
      <c r="L36" s="160" t="s">
        <v>173</v>
      </c>
      <c r="M36" s="193">
        <v>17200</v>
      </c>
      <c r="N36" s="162" t="s">
        <v>168</v>
      </c>
      <c r="O36" s="190" t="str">
        <f>IF(K36="","---",K36*M36/1000)</f>
        <v>---</v>
      </c>
      <c r="P36" s="126"/>
    </row>
    <row r="37" spans="1:16" ht="15" customHeight="1" x14ac:dyDescent="0.35">
      <c r="A37" s="126"/>
      <c r="B37" s="194"/>
      <c r="C37" s="253" t="s">
        <v>194</v>
      </c>
      <c r="D37" s="254"/>
      <c r="E37" s="253" t="s">
        <v>192</v>
      </c>
      <c r="F37" s="255"/>
      <c r="G37" s="255"/>
      <c r="H37" s="255"/>
      <c r="I37" s="255"/>
      <c r="J37" s="255"/>
      <c r="K37" s="219"/>
      <c r="L37" s="195" t="s">
        <v>174</v>
      </c>
      <c r="M37" s="196">
        <v>22800</v>
      </c>
      <c r="N37" s="197" t="s">
        <v>169</v>
      </c>
      <c r="O37" s="198" t="str">
        <f>IF(K37="","---",K37*M37/1000)</f>
        <v>---</v>
      </c>
      <c r="P37" s="126"/>
    </row>
    <row r="38" spans="1:16" ht="15" customHeight="1" x14ac:dyDescent="0.25">
      <c r="A38" s="126"/>
      <c r="B38" s="187" t="s">
        <v>16</v>
      </c>
      <c r="C38" s="238" t="s">
        <v>195</v>
      </c>
      <c r="D38" s="245"/>
      <c r="E38" s="238" t="s">
        <v>197</v>
      </c>
      <c r="F38" s="239"/>
      <c r="G38" s="239"/>
      <c r="H38" s="239"/>
      <c r="I38" s="239"/>
      <c r="J38" s="239"/>
      <c r="K38" s="218"/>
      <c r="L38" s="168" t="s">
        <v>4</v>
      </c>
      <c r="M38" s="214"/>
      <c r="N38" s="169" t="s">
        <v>156</v>
      </c>
      <c r="O38" s="190" t="str">
        <f>IF(K38="","---",K38*M38)</f>
        <v>---</v>
      </c>
      <c r="P38" s="126"/>
    </row>
    <row r="39" spans="1:16" ht="15" customHeight="1" thickBot="1" x14ac:dyDescent="0.3">
      <c r="A39" s="126"/>
      <c r="B39" s="199"/>
      <c r="C39" s="240" t="s">
        <v>200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2"/>
      <c r="P39" s="126"/>
    </row>
    <row r="40" spans="1:16" s="177" customFormat="1" ht="20.100000000000001" customHeight="1" thickBot="1" x14ac:dyDescent="0.3">
      <c r="A40" s="170"/>
      <c r="B40" s="200"/>
      <c r="C40" s="172" t="s">
        <v>21</v>
      </c>
      <c r="D40" s="172"/>
      <c r="E40" s="172"/>
      <c r="F40" s="172"/>
      <c r="G40" s="172"/>
      <c r="H40" s="172"/>
      <c r="I40" s="173"/>
      <c r="J40" s="173"/>
      <c r="K40" s="173"/>
      <c r="L40" s="173"/>
      <c r="M40" s="174"/>
      <c r="N40" s="174" t="s">
        <v>159</v>
      </c>
      <c r="O40" s="201">
        <f>CEILING(SUM(O28,O30,O32,O34,O36,O37,O38),1)</f>
        <v>0</v>
      </c>
      <c r="P40" s="170"/>
    </row>
    <row r="41" spans="1:16" ht="15.75" thickBot="1" x14ac:dyDescent="0.3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</row>
    <row r="42" spans="1:16" s="177" customFormat="1" ht="24.95" customHeight="1" thickBot="1" x14ac:dyDescent="0.3">
      <c r="A42" s="170"/>
      <c r="B42" s="202"/>
      <c r="C42" s="203" t="s">
        <v>221</v>
      </c>
      <c r="D42" s="203"/>
      <c r="E42" s="203"/>
      <c r="F42" s="203"/>
      <c r="G42" s="203"/>
      <c r="H42" s="203"/>
      <c r="I42" s="204"/>
      <c r="J42" s="204"/>
      <c r="K42" s="204"/>
      <c r="L42" s="204"/>
      <c r="M42" s="205"/>
      <c r="N42" s="205" t="s">
        <v>159</v>
      </c>
      <c r="O42" s="206">
        <f>O24+O40</f>
        <v>0</v>
      </c>
      <c r="P42" s="170"/>
    </row>
    <row r="43" spans="1:16" x14ac:dyDescent="0.25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</row>
    <row r="44" spans="1:16" x14ac:dyDescent="0.25">
      <c r="A44" s="126"/>
      <c r="B44" s="126"/>
      <c r="C44" s="126"/>
      <c r="D44" s="126"/>
      <c r="E44" s="126" t="s">
        <v>201</v>
      </c>
      <c r="F44" s="126"/>
      <c r="H44" s="126"/>
      <c r="I44" s="126"/>
      <c r="J44" s="126"/>
      <c r="K44" s="126"/>
      <c r="L44" s="126"/>
      <c r="M44" s="126"/>
      <c r="N44" s="126"/>
      <c r="O44" s="126"/>
      <c r="P44" s="126"/>
    </row>
    <row r="45" spans="1:16" x14ac:dyDescent="0.2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pans="1:16" x14ac:dyDescent="0.2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</sheetData>
  <mergeCells count="38">
    <mergeCell ref="E32:J32"/>
    <mergeCell ref="E34:J34"/>
    <mergeCell ref="C33:O33"/>
    <mergeCell ref="C37:D37"/>
    <mergeCell ref="E38:J38"/>
    <mergeCell ref="E37:J37"/>
    <mergeCell ref="E36:J36"/>
    <mergeCell ref="E22:J22"/>
    <mergeCell ref="C23:O23"/>
    <mergeCell ref="C39:O39"/>
    <mergeCell ref="C35:O35"/>
    <mergeCell ref="C18:D18"/>
    <mergeCell ref="C20:D20"/>
    <mergeCell ref="C22:D22"/>
    <mergeCell ref="E30:J30"/>
    <mergeCell ref="C28:D28"/>
    <mergeCell ref="C30:D30"/>
    <mergeCell ref="C32:D32"/>
    <mergeCell ref="C34:D34"/>
    <mergeCell ref="C36:D36"/>
    <mergeCell ref="C38:D38"/>
    <mergeCell ref="C29:O29"/>
    <mergeCell ref="C31:O31"/>
    <mergeCell ref="C19:O19"/>
    <mergeCell ref="C21:O21"/>
    <mergeCell ref="E20:J20"/>
    <mergeCell ref="E18:J18"/>
    <mergeCell ref="E16:J16"/>
    <mergeCell ref="D3:G3"/>
    <mergeCell ref="D4:E4"/>
    <mergeCell ref="C14:D14"/>
    <mergeCell ref="E14:J14"/>
    <mergeCell ref="C17:O17"/>
    <mergeCell ref="C15:O15"/>
    <mergeCell ref="C16:D16"/>
    <mergeCell ref="C12:D12"/>
    <mergeCell ref="E12:J12"/>
    <mergeCell ref="C13:O13"/>
  </mergeCells>
  <conditionalFormatting sqref="D42:O42">
    <cfRule type="expression" dxfId="4" priority="7">
      <formula>$O$40&gt;20000</formula>
    </cfRule>
  </conditionalFormatting>
  <conditionalFormatting sqref="C42">
    <cfRule type="expression" dxfId="3" priority="4">
      <formula>$O$40&gt;20000</formula>
    </cfRule>
  </conditionalFormatting>
  <conditionalFormatting sqref="O42">
    <cfRule type="cellIs" dxfId="2" priority="3" operator="greaterThan">
      <formula>20000</formula>
    </cfRule>
    <cfRule type="cellIs" dxfId="1" priority="2" operator="lessThan">
      <formula>20000</formula>
    </cfRule>
    <cfRule type="cellIs" dxfId="0" priority="1" operator="equal">
      <formula>20000</formula>
    </cfRule>
  </conditionalFormatting>
  <pageMargins left="0.7" right="0.7" top="0.78740157499999996" bottom="0.78740157499999996" header="0.3" footer="0.3"/>
  <pageSetup paperSize="284" orientation="landscape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15"/>
  <sheetViews>
    <sheetView showGridLines="0" workbookViewId="0">
      <selection activeCell="C11" sqref="C11"/>
    </sheetView>
  </sheetViews>
  <sheetFormatPr defaultRowHeight="15" x14ac:dyDescent="0.25"/>
  <cols>
    <col min="1" max="1" width="3.7109375" customWidth="1"/>
    <col min="3" max="3" width="250.7109375" customWidth="1"/>
  </cols>
  <sheetData>
    <row r="2" spans="2:3" x14ac:dyDescent="0.25">
      <c r="B2" s="111" t="s">
        <v>134</v>
      </c>
    </row>
    <row r="3" spans="2:3" ht="9.9499999999999993" customHeight="1" x14ac:dyDescent="0.25"/>
    <row r="4" spans="2:3" ht="39.950000000000003" customHeight="1" x14ac:dyDescent="0.25">
      <c r="B4" s="109" t="s">
        <v>6</v>
      </c>
      <c r="C4" s="110"/>
    </row>
    <row r="5" spans="2:3" ht="39.950000000000003" customHeight="1" x14ac:dyDescent="0.25">
      <c r="B5" s="109" t="s">
        <v>7</v>
      </c>
      <c r="C5" s="110"/>
    </row>
    <row r="6" spans="2:3" ht="39.950000000000003" customHeight="1" x14ac:dyDescent="0.25">
      <c r="B6" s="109" t="s">
        <v>5</v>
      </c>
      <c r="C6" s="110"/>
    </row>
    <row r="7" spans="2:3" ht="39.950000000000003" customHeight="1" x14ac:dyDescent="0.25">
      <c r="B7" s="109" t="s">
        <v>8</v>
      </c>
      <c r="C7" s="110"/>
    </row>
    <row r="8" spans="2:3" ht="39.950000000000003" customHeight="1" x14ac:dyDescent="0.25">
      <c r="B8" s="109" t="s">
        <v>9</v>
      </c>
      <c r="C8" s="110"/>
    </row>
    <row r="9" spans="2:3" ht="39.950000000000003" customHeight="1" x14ac:dyDescent="0.25">
      <c r="B9" s="109" t="s">
        <v>10</v>
      </c>
      <c r="C9" s="110"/>
    </row>
    <row r="10" spans="2:3" ht="39.950000000000003" customHeight="1" x14ac:dyDescent="0.25">
      <c r="B10" s="109" t="s">
        <v>11</v>
      </c>
      <c r="C10" s="110"/>
    </row>
    <row r="11" spans="2:3" ht="39.950000000000003" customHeight="1" x14ac:dyDescent="0.25">
      <c r="B11" s="109" t="s">
        <v>12</v>
      </c>
      <c r="C11" s="110"/>
    </row>
    <row r="12" spans="2:3" ht="39.950000000000003" customHeight="1" x14ac:dyDescent="0.25">
      <c r="B12" s="109" t="s">
        <v>13</v>
      </c>
      <c r="C12" s="110"/>
    </row>
    <row r="13" spans="2:3" ht="39.950000000000003" customHeight="1" x14ac:dyDescent="0.25">
      <c r="B13" s="109" t="s">
        <v>14</v>
      </c>
      <c r="C13" s="110"/>
    </row>
    <row r="14" spans="2:3" ht="39.950000000000003" customHeight="1" x14ac:dyDescent="0.25">
      <c r="B14" s="109" t="s">
        <v>15</v>
      </c>
      <c r="C14" s="110"/>
    </row>
    <row r="15" spans="2:3" ht="39.950000000000003" customHeight="1" x14ac:dyDescent="0.25">
      <c r="B15" s="109" t="s">
        <v>16</v>
      </c>
      <c r="C15" s="11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15" zoomScale="85" zoomScaleNormal="85" workbookViewId="0">
      <selection activeCell="C51" sqref="C51"/>
    </sheetView>
  </sheetViews>
  <sheetFormatPr defaultRowHeight="15" x14ac:dyDescent="0.25"/>
  <cols>
    <col min="1" max="1" width="3.7109375" customWidth="1"/>
    <col min="2" max="2" width="42.7109375" customWidth="1"/>
    <col min="3" max="3" width="15.7109375" customWidth="1"/>
    <col min="4" max="4" width="12.7109375" customWidth="1"/>
    <col min="5" max="5" width="5.7109375" customWidth="1"/>
    <col min="8" max="8" width="5.7109375" customWidth="1"/>
    <col min="9" max="9" width="12.7109375" customWidth="1"/>
    <col min="10" max="10" width="5.7109375" customWidth="1"/>
    <col min="11" max="11" width="30.7109375" customWidth="1"/>
    <col min="12" max="15" width="15.7109375" customWidth="1"/>
    <col min="16" max="16" width="5.7109375" customWidth="1"/>
    <col min="17" max="19" width="12.7109375" customWidth="1"/>
  </cols>
  <sheetData>
    <row r="2" spans="2:19" ht="30" customHeight="1" x14ac:dyDescent="0.25">
      <c r="B2" s="112" t="s">
        <v>135</v>
      </c>
    </row>
    <row r="4" spans="2:19" x14ac:dyDescent="0.25">
      <c r="B4" s="7" t="s">
        <v>79</v>
      </c>
    </row>
    <row r="5" spans="2:19" x14ac:dyDescent="0.25">
      <c r="B5" s="89" t="s">
        <v>220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9" x14ac:dyDescent="0.25">
      <c r="B6" s="90" t="s">
        <v>103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91"/>
    </row>
    <row r="7" spans="2:19" x14ac:dyDescent="0.25">
      <c r="B7" s="58" t="s">
        <v>138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9"/>
    </row>
    <row r="8" spans="2:19" x14ac:dyDescent="0.25">
      <c r="B8" s="4"/>
    </row>
    <row r="9" spans="2:19" x14ac:dyDescent="0.25">
      <c r="B9" s="49"/>
      <c r="K9" s="46"/>
    </row>
    <row r="10" spans="2:19" ht="17.25" x14ac:dyDescent="0.25">
      <c r="B10" s="8" t="s">
        <v>115</v>
      </c>
      <c r="C10" s="66" t="s">
        <v>107</v>
      </c>
      <c r="D10" s="66" t="s">
        <v>29</v>
      </c>
      <c r="F10" s="16" t="s">
        <v>29</v>
      </c>
      <c r="G10" s="16" t="s">
        <v>23</v>
      </c>
      <c r="H10" s="27"/>
      <c r="I10" s="16" t="s">
        <v>29</v>
      </c>
      <c r="J10" s="27"/>
      <c r="K10" s="103" t="s">
        <v>112</v>
      </c>
      <c r="L10" s="27" t="s">
        <v>95</v>
      </c>
      <c r="M10" s="27" t="s">
        <v>91</v>
      </c>
      <c r="N10" s="64" t="s">
        <v>86</v>
      </c>
      <c r="O10" s="84" t="s">
        <v>92</v>
      </c>
      <c r="Q10" s="10" t="s">
        <v>29</v>
      </c>
    </row>
    <row r="11" spans="2:19" ht="18" x14ac:dyDescent="0.35">
      <c r="B11" s="9"/>
      <c r="C11" s="10" t="s">
        <v>108</v>
      </c>
      <c r="D11" s="11" t="s">
        <v>202</v>
      </c>
      <c r="F11" s="10" t="s">
        <v>203</v>
      </c>
      <c r="G11" s="10" t="s">
        <v>24</v>
      </c>
      <c r="H11" s="27"/>
      <c r="I11" s="10" t="s">
        <v>161</v>
      </c>
      <c r="J11" s="27"/>
      <c r="K11" s="102"/>
      <c r="L11" s="87" t="s">
        <v>108</v>
      </c>
      <c r="M11" s="87" t="s">
        <v>212</v>
      </c>
      <c r="N11" s="104" t="s">
        <v>118</v>
      </c>
      <c r="O11" s="88" t="s">
        <v>212</v>
      </c>
      <c r="Q11" s="82" t="s">
        <v>211</v>
      </c>
    </row>
    <row r="12" spans="2:19" ht="17.25" x14ac:dyDescent="0.25">
      <c r="B12" s="6" t="s">
        <v>102</v>
      </c>
      <c r="C12" s="81">
        <v>44.625</v>
      </c>
      <c r="D12" s="77">
        <v>70.5</v>
      </c>
      <c r="F12" s="13">
        <f>D12*C12/1000</f>
        <v>3.1460625000000002</v>
      </c>
      <c r="G12" s="96">
        <v>0.8</v>
      </c>
      <c r="H12" s="96"/>
      <c r="I12" s="96">
        <f>F12*G12</f>
        <v>2.5168500000000003</v>
      </c>
      <c r="J12" s="17"/>
      <c r="K12" s="4" t="s">
        <v>98</v>
      </c>
      <c r="L12" s="81">
        <v>29.504000000000001</v>
      </c>
      <c r="M12" s="81">
        <v>93.533000000000001</v>
      </c>
      <c r="N12" s="20">
        <v>1</v>
      </c>
      <c r="O12" s="81">
        <f>M12*N12</f>
        <v>93.533000000000001</v>
      </c>
      <c r="Q12" s="13">
        <f>L12*O12/1000</f>
        <v>2.7595976320000002</v>
      </c>
    </row>
    <row r="13" spans="2:19" ht="17.25" x14ac:dyDescent="0.25">
      <c r="B13" s="6" t="s">
        <v>106</v>
      </c>
      <c r="C13" s="81">
        <v>43.036999999999999</v>
      </c>
      <c r="D13" s="77">
        <v>73.25</v>
      </c>
      <c r="F13" s="13">
        <f t="shared" ref="F13:F15" si="0">D13*C13/1000</f>
        <v>3.1524602500000003</v>
      </c>
      <c r="G13" s="96">
        <v>0.85</v>
      </c>
      <c r="H13" s="96"/>
      <c r="I13" s="96">
        <f>F13*G13</f>
        <v>2.6795912125000001</v>
      </c>
      <c r="J13" s="18"/>
      <c r="K13" s="4" t="s">
        <v>96</v>
      </c>
      <c r="L13" s="81">
        <v>26.509</v>
      </c>
      <c r="M13" s="81">
        <v>94.254000000000005</v>
      </c>
      <c r="N13" s="81">
        <v>0.97070000000000001</v>
      </c>
      <c r="O13" s="81">
        <f>M13*N13</f>
        <v>91.492357800000008</v>
      </c>
      <c r="Q13" s="13">
        <f t="shared" ref="Q13:Q16" si="1">L13*O13/1000</f>
        <v>2.4253709129202004</v>
      </c>
    </row>
    <row r="14" spans="2:19" ht="17.25" x14ac:dyDescent="0.25">
      <c r="B14" s="6" t="s">
        <v>80</v>
      </c>
      <c r="C14" s="81">
        <v>45.945</v>
      </c>
      <c r="D14" s="77">
        <v>65.86</v>
      </c>
      <c r="F14" s="13">
        <f t="shared" si="0"/>
        <v>3.0259377000000001</v>
      </c>
      <c r="G14" s="96">
        <v>0.55000000000000004</v>
      </c>
      <c r="H14" s="96"/>
      <c r="I14" s="96">
        <f>F14*G14</f>
        <v>1.6642657350000001</v>
      </c>
      <c r="J14" s="18"/>
      <c r="K14" s="4" t="s">
        <v>97</v>
      </c>
      <c r="L14" s="81">
        <v>13.41</v>
      </c>
      <c r="M14" s="81">
        <v>99.334999999999994</v>
      </c>
      <c r="N14" s="81">
        <v>0.98460000000000003</v>
      </c>
      <c r="O14" s="81">
        <f>M14*N14</f>
        <v>97.805240999999995</v>
      </c>
      <c r="Q14" s="13">
        <f t="shared" si="1"/>
        <v>1.3115682818099998</v>
      </c>
    </row>
    <row r="15" spans="2:19" x14ac:dyDescent="0.25">
      <c r="B15" s="6" t="s">
        <v>81</v>
      </c>
      <c r="C15" s="81">
        <v>52</v>
      </c>
      <c r="D15" s="77">
        <v>55.89</v>
      </c>
      <c r="F15" s="14">
        <f t="shared" si="0"/>
        <v>2.9062800000000002</v>
      </c>
      <c r="G15" s="99">
        <v>0.72</v>
      </c>
      <c r="H15" s="96"/>
      <c r="I15" s="99">
        <f>F15*G15</f>
        <v>2.0925216</v>
      </c>
      <c r="J15" s="18"/>
      <c r="K15" s="4" t="s">
        <v>87</v>
      </c>
      <c r="L15" s="81">
        <v>22.878</v>
      </c>
      <c r="M15" s="81">
        <v>97.5</v>
      </c>
      <c r="N15" s="81">
        <v>0.98460000000000003</v>
      </c>
      <c r="O15" s="81">
        <f>M15*N15</f>
        <v>95.998500000000007</v>
      </c>
      <c r="Q15" s="13">
        <f t="shared" si="1"/>
        <v>2.1962536830000006</v>
      </c>
    </row>
    <row r="16" spans="2:19" x14ac:dyDescent="0.25">
      <c r="B16" s="47" t="s">
        <v>204</v>
      </c>
      <c r="C16" s="79"/>
      <c r="D16" s="98"/>
      <c r="G16" s="18">
        <v>0.86</v>
      </c>
      <c r="H16" s="18"/>
      <c r="I16" s="18"/>
      <c r="J16" s="18"/>
      <c r="K16" s="6" t="s">
        <v>89</v>
      </c>
      <c r="L16" s="67">
        <v>28.914000000000001</v>
      </c>
      <c r="M16" s="67">
        <v>107</v>
      </c>
      <c r="N16" s="28">
        <v>1</v>
      </c>
      <c r="O16" s="67">
        <f>M16*N16</f>
        <v>107</v>
      </c>
      <c r="Q16" s="13">
        <f t="shared" si="1"/>
        <v>3.093798</v>
      </c>
      <c r="R16" s="10" t="s">
        <v>23</v>
      </c>
      <c r="S16" s="10" t="s">
        <v>29</v>
      </c>
    </row>
    <row r="17" spans="2:20" x14ac:dyDescent="0.25">
      <c r="B17" s="12"/>
      <c r="C17" s="13"/>
      <c r="D17" s="13"/>
      <c r="G17" s="18"/>
      <c r="H17" s="18"/>
      <c r="I17" s="18"/>
      <c r="J17" s="18"/>
      <c r="K17" s="5"/>
      <c r="L17" s="3"/>
      <c r="M17" s="3"/>
      <c r="N17" s="3"/>
      <c r="O17" s="76" t="s">
        <v>88</v>
      </c>
      <c r="R17" s="10" t="s">
        <v>24</v>
      </c>
      <c r="S17" s="83" t="s">
        <v>210</v>
      </c>
    </row>
    <row r="18" spans="2:20" x14ac:dyDescent="0.25">
      <c r="B18" s="30" t="s">
        <v>28</v>
      </c>
      <c r="C18" s="30"/>
      <c r="D18" s="31" t="s">
        <v>29</v>
      </c>
      <c r="J18" s="18"/>
      <c r="K18" s="68" t="s">
        <v>83</v>
      </c>
      <c r="L18" s="77">
        <v>42.6</v>
      </c>
      <c r="M18" s="69">
        <v>73.3</v>
      </c>
      <c r="N18" s="86">
        <v>1</v>
      </c>
      <c r="O18" s="71">
        <f>M18*N18</f>
        <v>73.3</v>
      </c>
      <c r="Q18" s="79">
        <f t="shared" ref="Q18:Q22" si="2">L18*O18/1000</f>
        <v>3.1225800000000001</v>
      </c>
      <c r="R18" s="113">
        <v>0.92</v>
      </c>
      <c r="S18" s="98">
        <f>Q18*R18</f>
        <v>2.8727736000000004</v>
      </c>
    </row>
    <row r="19" spans="2:20" x14ac:dyDescent="0.25">
      <c r="B19" s="21" t="s">
        <v>30</v>
      </c>
      <c r="C19" s="21" t="s">
        <v>31</v>
      </c>
      <c r="D19" s="22">
        <v>2500</v>
      </c>
      <c r="J19" s="18"/>
      <c r="K19" s="68" t="s">
        <v>84</v>
      </c>
      <c r="L19" s="77">
        <v>39.500999999999998</v>
      </c>
      <c r="M19" s="69">
        <v>77.400000000000006</v>
      </c>
      <c r="N19" s="86">
        <v>1</v>
      </c>
      <c r="O19" s="71">
        <f>M19*N19</f>
        <v>77.400000000000006</v>
      </c>
      <c r="Q19" s="67">
        <f t="shared" si="2"/>
        <v>3.0573774</v>
      </c>
      <c r="R19" s="13">
        <v>0.99</v>
      </c>
      <c r="S19" s="13">
        <f>Q19*R19</f>
        <v>3.026803626</v>
      </c>
    </row>
    <row r="20" spans="2:20" x14ac:dyDescent="0.25">
      <c r="B20" s="61" t="s">
        <v>26</v>
      </c>
      <c r="C20" s="60" t="s">
        <v>82</v>
      </c>
      <c r="D20" s="20">
        <v>637.95000000000005</v>
      </c>
      <c r="J20" s="18"/>
      <c r="K20" s="68" t="s">
        <v>25</v>
      </c>
      <c r="L20" s="77">
        <v>40.192999999999998</v>
      </c>
      <c r="M20" s="69">
        <v>73.3</v>
      </c>
      <c r="N20" s="86">
        <v>1</v>
      </c>
      <c r="O20" s="71">
        <f t="shared" ref="O20:O22" si="3">M20*N20</f>
        <v>73.3</v>
      </c>
      <c r="Q20" s="67">
        <f t="shared" si="2"/>
        <v>2.9461468999999996</v>
      </c>
      <c r="R20" s="13"/>
      <c r="S20" s="1"/>
    </row>
    <row r="21" spans="2:20" x14ac:dyDescent="0.25">
      <c r="B21" s="5" t="s">
        <v>27</v>
      </c>
      <c r="C21" s="3"/>
      <c r="D21" s="3"/>
      <c r="K21" s="68" t="s">
        <v>85</v>
      </c>
      <c r="L21" s="77">
        <v>38.777999999999999</v>
      </c>
      <c r="M21" s="69">
        <v>73.3</v>
      </c>
      <c r="N21" s="86">
        <v>1</v>
      </c>
      <c r="O21" s="71">
        <f t="shared" si="3"/>
        <v>73.3</v>
      </c>
      <c r="Q21" s="67">
        <f t="shared" si="2"/>
        <v>2.8424273999999996</v>
      </c>
      <c r="R21" s="13">
        <v>0.86799999999999999</v>
      </c>
      <c r="S21" s="81">
        <f>Q21*R21</f>
        <v>2.4672269831999998</v>
      </c>
    </row>
    <row r="22" spans="2:20" ht="17.25" x14ac:dyDescent="0.25">
      <c r="B22" s="23" t="s">
        <v>32</v>
      </c>
      <c r="C22" s="23" t="s">
        <v>33</v>
      </c>
      <c r="D22" s="24">
        <v>675</v>
      </c>
      <c r="K22" s="72" t="s">
        <v>99</v>
      </c>
      <c r="L22" s="78">
        <v>34.529000000000003</v>
      </c>
      <c r="M22" s="78">
        <v>55.445999999999998</v>
      </c>
      <c r="N22" s="85">
        <v>1</v>
      </c>
      <c r="O22" s="73">
        <f t="shared" si="3"/>
        <v>55.445999999999998</v>
      </c>
      <c r="Q22" s="80">
        <f t="shared" si="2"/>
        <v>1.9144949340000001</v>
      </c>
      <c r="R22" s="114" t="s">
        <v>117</v>
      </c>
      <c r="S22" s="108">
        <v>2.09</v>
      </c>
      <c r="T22" s="114" t="s">
        <v>117</v>
      </c>
    </row>
    <row r="23" spans="2:20" x14ac:dyDescent="0.25">
      <c r="B23" s="23" t="s">
        <v>34</v>
      </c>
      <c r="C23" s="23" t="s">
        <v>35</v>
      </c>
      <c r="D23" s="24">
        <v>1744</v>
      </c>
      <c r="K23" s="74" t="s">
        <v>101</v>
      </c>
      <c r="L23" s="70"/>
      <c r="M23" s="70"/>
      <c r="N23" s="70"/>
      <c r="O23" s="75" t="s">
        <v>90</v>
      </c>
      <c r="R23" s="93" t="s">
        <v>209</v>
      </c>
    </row>
    <row r="24" spans="2:20" x14ac:dyDescent="0.25">
      <c r="B24" s="25" t="s">
        <v>36</v>
      </c>
      <c r="C24" s="25" t="s">
        <v>35</v>
      </c>
      <c r="D24" s="26">
        <v>2088</v>
      </c>
      <c r="K24" s="74" t="s">
        <v>93</v>
      </c>
      <c r="L24" s="70"/>
      <c r="M24" s="70"/>
      <c r="N24" s="70"/>
      <c r="O24" s="75"/>
    </row>
    <row r="25" spans="2:20" x14ac:dyDescent="0.25">
      <c r="B25" s="27" t="s">
        <v>37</v>
      </c>
      <c r="C25" s="27" t="s">
        <v>38</v>
      </c>
      <c r="D25" s="28">
        <v>1430</v>
      </c>
      <c r="K25" s="74" t="s">
        <v>94</v>
      </c>
      <c r="L25" s="70"/>
      <c r="M25" s="70"/>
      <c r="N25" s="70"/>
      <c r="O25" s="75"/>
    </row>
    <row r="26" spans="2:20" x14ac:dyDescent="0.25">
      <c r="B26" s="27" t="s">
        <v>39</v>
      </c>
      <c r="C26" s="27" t="s">
        <v>40</v>
      </c>
      <c r="D26" s="28">
        <v>1387</v>
      </c>
      <c r="K26" s="74" t="s">
        <v>100</v>
      </c>
      <c r="L26" s="70"/>
      <c r="M26" s="70"/>
      <c r="N26" s="70"/>
      <c r="O26" s="75"/>
    </row>
    <row r="27" spans="2:20" x14ac:dyDescent="0.25">
      <c r="B27" s="27" t="s">
        <v>41</v>
      </c>
      <c r="C27" s="27" t="s">
        <v>40</v>
      </c>
      <c r="D27" s="28">
        <v>1397</v>
      </c>
      <c r="K27" s="74" t="s">
        <v>111</v>
      </c>
      <c r="L27" s="70"/>
      <c r="M27" s="70"/>
      <c r="N27" s="70"/>
      <c r="O27" s="75"/>
    </row>
    <row r="28" spans="2:20" x14ac:dyDescent="0.25">
      <c r="B28" s="27" t="s">
        <v>42</v>
      </c>
      <c r="C28" s="27" t="s">
        <v>35</v>
      </c>
      <c r="D28" s="28">
        <v>1495</v>
      </c>
      <c r="P28" s="2"/>
      <c r="Q28" s="2"/>
      <c r="R28" s="2"/>
      <c r="S28" s="2"/>
    </row>
    <row r="29" spans="2:20" x14ac:dyDescent="0.25">
      <c r="B29" s="27" t="s">
        <v>43</v>
      </c>
      <c r="C29" s="27" t="s">
        <v>35</v>
      </c>
      <c r="D29" s="28">
        <v>2107</v>
      </c>
      <c r="K29" s="74"/>
      <c r="L29" s="27"/>
      <c r="M29" s="27"/>
      <c r="N29" s="63"/>
      <c r="O29" s="51"/>
      <c r="P29" s="2"/>
      <c r="Q29" s="2"/>
      <c r="R29" s="2"/>
      <c r="S29" s="2"/>
    </row>
    <row r="30" spans="2:20" ht="17.25" x14ac:dyDescent="0.25">
      <c r="B30" s="27" t="s">
        <v>44</v>
      </c>
      <c r="C30" s="27" t="s">
        <v>35</v>
      </c>
      <c r="D30" s="28">
        <v>1825</v>
      </c>
      <c r="K30" s="8" t="s">
        <v>114</v>
      </c>
      <c r="L30" s="256" t="s">
        <v>207</v>
      </c>
      <c r="M30" s="256"/>
      <c r="N30" s="256"/>
      <c r="O30" s="256"/>
      <c r="P30" s="2"/>
      <c r="Q30" s="96"/>
      <c r="R30" s="96"/>
      <c r="S30" s="19"/>
    </row>
    <row r="31" spans="2:20" x14ac:dyDescent="0.25">
      <c r="B31" s="10" t="s">
        <v>45</v>
      </c>
      <c r="C31" s="10" t="s">
        <v>40</v>
      </c>
      <c r="D31" s="29">
        <v>2141</v>
      </c>
      <c r="K31" s="6"/>
      <c r="L31" s="256" t="s">
        <v>69</v>
      </c>
      <c r="M31" s="256"/>
      <c r="N31" s="256" t="s">
        <v>70</v>
      </c>
      <c r="O31" s="256"/>
      <c r="P31" s="2"/>
      <c r="Q31" s="96"/>
      <c r="R31" s="96"/>
      <c r="S31" s="19"/>
    </row>
    <row r="32" spans="2:20" ht="17.25" x14ac:dyDescent="0.25">
      <c r="B32" s="15" t="s">
        <v>46</v>
      </c>
      <c r="C32" s="15" t="s">
        <v>47</v>
      </c>
      <c r="D32" s="32">
        <v>4</v>
      </c>
      <c r="K32" s="5"/>
      <c r="L32" s="10" t="s">
        <v>205</v>
      </c>
      <c r="M32" s="10" t="s">
        <v>206</v>
      </c>
      <c r="N32" s="10" t="s">
        <v>205</v>
      </c>
      <c r="O32" s="10" t="s">
        <v>206</v>
      </c>
      <c r="P32" s="2"/>
      <c r="Q32" s="96"/>
      <c r="R32" s="96"/>
      <c r="S32" s="19"/>
    </row>
    <row r="33" spans="2:19" x14ac:dyDescent="0.25">
      <c r="B33" s="27"/>
      <c r="D33" s="92" t="s">
        <v>104</v>
      </c>
      <c r="K33" s="4" t="s">
        <v>71</v>
      </c>
      <c r="L33" s="40">
        <v>0.8</v>
      </c>
      <c r="M33" s="40">
        <v>0.41</v>
      </c>
      <c r="N33" s="40">
        <v>0.74</v>
      </c>
      <c r="O33" s="40">
        <v>0.47</v>
      </c>
      <c r="P33" s="2"/>
      <c r="Q33" s="96"/>
      <c r="R33" s="96"/>
      <c r="S33" s="19"/>
    </row>
    <row r="34" spans="2:19" x14ac:dyDescent="0.25">
      <c r="B34" s="27"/>
      <c r="D34" s="94" t="s">
        <v>105</v>
      </c>
      <c r="K34" s="4" t="s">
        <v>72</v>
      </c>
      <c r="L34" s="40">
        <v>0.17</v>
      </c>
      <c r="M34" s="40">
        <v>0.17</v>
      </c>
      <c r="N34" s="40">
        <v>0.17</v>
      </c>
      <c r="O34" s="40">
        <v>0.17</v>
      </c>
      <c r="P34" s="2"/>
      <c r="Q34" s="2"/>
      <c r="R34" s="96"/>
      <c r="S34" s="19"/>
    </row>
    <row r="35" spans="2:19" x14ac:dyDescent="0.25">
      <c r="D35" s="94" t="s">
        <v>113</v>
      </c>
      <c r="K35" s="8" t="s">
        <v>73</v>
      </c>
      <c r="L35" s="41">
        <f>L33+L34</f>
        <v>0.97000000000000008</v>
      </c>
      <c r="M35" s="41">
        <f t="shared" ref="M35:O35" si="4">M33+M34</f>
        <v>0.57999999999999996</v>
      </c>
      <c r="N35" s="41">
        <f t="shared" si="4"/>
        <v>0.91</v>
      </c>
      <c r="O35" s="41">
        <f t="shared" si="4"/>
        <v>0.64</v>
      </c>
      <c r="R35" s="96"/>
    </row>
    <row r="36" spans="2:19" x14ac:dyDescent="0.25">
      <c r="D36" s="94"/>
      <c r="K36" s="4" t="s">
        <v>74</v>
      </c>
      <c r="L36" s="40">
        <v>0.06</v>
      </c>
      <c r="M36" s="40">
        <v>0.06</v>
      </c>
      <c r="N36" s="40">
        <v>0.06</v>
      </c>
      <c r="O36" s="40">
        <v>0.06</v>
      </c>
    </row>
    <row r="37" spans="2:19" x14ac:dyDescent="0.25">
      <c r="D37" s="61" t="s">
        <v>29</v>
      </c>
      <c r="F37" s="95" t="s">
        <v>107</v>
      </c>
      <c r="K37" s="4" t="s">
        <v>75</v>
      </c>
      <c r="L37" s="40">
        <v>8.5000000000000006E-2</v>
      </c>
      <c r="M37" s="40">
        <v>3.5999999999999997E-2</v>
      </c>
      <c r="N37" s="40">
        <v>8.5000000000000006E-2</v>
      </c>
      <c r="O37" s="40">
        <v>3.5999999999999997E-2</v>
      </c>
    </row>
    <row r="38" spans="2:19" x14ac:dyDescent="0.25">
      <c r="B38" s="8" t="s">
        <v>116</v>
      </c>
      <c r="C38" s="38"/>
      <c r="D38" s="39" t="s">
        <v>110</v>
      </c>
      <c r="F38" s="10" t="s">
        <v>108</v>
      </c>
      <c r="K38" s="8" t="s">
        <v>76</v>
      </c>
      <c r="L38" s="41">
        <v>0.14000000000000001</v>
      </c>
      <c r="M38" s="41">
        <f>M36+M37</f>
        <v>9.6000000000000002E-2</v>
      </c>
      <c r="N38" s="41">
        <v>0.14000000000000001</v>
      </c>
      <c r="O38" s="41">
        <f>O36+O37</f>
        <v>9.6000000000000002E-2</v>
      </c>
    </row>
    <row r="39" spans="2:19" ht="15.75" x14ac:dyDescent="0.3">
      <c r="B39" s="34" t="s">
        <v>48</v>
      </c>
      <c r="C39" s="34" t="s">
        <v>49</v>
      </c>
      <c r="D39" s="33">
        <v>5.5</v>
      </c>
      <c r="F39" s="13">
        <v>47.8</v>
      </c>
      <c r="K39" s="42" t="s">
        <v>77</v>
      </c>
      <c r="L39" s="43">
        <f>L35+L38</f>
        <v>1.1100000000000001</v>
      </c>
      <c r="M39" s="43">
        <f t="shared" ref="M39:O39" si="5">M35+M38</f>
        <v>0.67599999999999993</v>
      </c>
      <c r="N39" s="43">
        <f t="shared" si="5"/>
        <v>1.05</v>
      </c>
      <c r="O39" s="44">
        <f t="shared" si="5"/>
        <v>0.73599999999999999</v>
      </c>
    </row>
    <row r="40" spans="2:19" ht="15.75" x14ac:dyDescent="0.3">
      <c r="B40" s="34" t="s">
        <v>50</v>
      </c>
      <c r="C40" s="34" t="s">
        <v>51</v>
      </c>
      <c r="D40" s="33">
        <v>3.3</v>
      </c>
      <c r="F40" s="13">
        <v>46.35</v>
      </c>
      <c r="L40" s="45"/>
      <c r="O40" s="62" t="s">
        <v>78</v>
      </c>
    </row>
    <row r="41" spans="2:19" ht="15.75" x14ac:dyDescent="0.3">
      <c r="B41" s="34" t="s">
        <v>52</v>
      </c>
      <c r="C41" s="34" t="s">
        <v>53</v>
      </c>
      <c r="D41" s="33">
        <v>4</v>
      </c>
      <c r="F41" s="13">
        <v>45.75</v>
      </c>
      <c r="K41" s="6"/>
      <c r="L41" s="64"/>
      <c r="M41" s="65"/>
      <c r="N41" s="65"/>
      <c r="O41" s="48"/>
    </row>
    <row r="42" spans="2:19" ht="15.75" x14ac:dyDescent="0.3">
      <c r="B42" s="34" t="s">
        <v>54</v>
      </c>
      <c r="C42" s="34" t="s">
        <v>55</v>
      </c>
      <c r="D42" s="33">
        <v>3.7</v>
      </c>
      <c r="L42" s="2"/>
      <c r="M42" s="2"/>
      <c r="N42" s="2"/>
      <c r="O42" s="48"/>
    </row>
    <row r="43" spans="2:19" ht="15.75" x14ac:dyDescent="0.3">
      <c r="B43" s="34" t="s">
        <v>56</v>
      </c>
      <c r="C43" s="34" t="s">
        <v>57</v>
      </c>
      <c r="D43" s="33">
        <v>1.8</v>
      </c>
      <c r="K43" s="8" t="s">
        <v>121</v>
      </c>
      <c r="L43" s="23"/>
      <c r="M43" s="50"/>
      <c r="N43" s="50"/>
      <c r="O43" s="48"/>
    </row>
    <row r="44" spans="2:19" ht="18" x14ac:dyDescent="0.35">
      <c r="B44" s="100" t="s">
        <v>58</v>
      </c>
      <c r="C44" s="100" t="s">
        <v>59</v>
      </c>
      <c r="D44" s="101">
        <v>2.7</v>
      </c>
      <c r="K44" s="6" t="s">
        <v>119</v>
      </c>
      <c r="L44" s="117">
        <v>0.39</v>
      </c>
      <c r="M44" s="123" t="s">
        <v>155</v>
      </c>
      <c r="N44" s="53" t="s">
        <v>218</v>
      </c>
      <c r="O44" s="48"/>
    </row>
    <row r="45" spans="2:19" ht="15.75" x14ac:dyDescent="0.3">
      <c r="B45" s="34" t="s">
        <v>60</v>
      </c>
      <c r="C45" s="34" t="s">
        <v>61</v>
      </c>
      <c r="D45" s="33">
        <v>2.7</v>
      </c>
      <c r="K45" s="6" t="s">
        <v>120</v>
      </c>
      <c r="L45" s="115" t="s">
        <v>217</v>
      </c>
      <c r="M45" s="48"/>
      <c r="N45" s="48"/>
      <c r="O45" s="48"/>
    </row>
    <row r="46" spans="2:19" ht="15.75" x14ac:dyDescent="0.3">
      <c r="B46" s="34" t="s">
        <v>62</v>
      </c>
      <c r="C46" s="34" t="s">
        <v>63</v>
      </c>
      <c r="D46" s="33">
        <v>2.8</v>
      </c>
      <c r="K46" s="52" t="s">
        <v>122</v>
      </c>
      <c r="L46" s="116" t="s">
        <v>216</v>
      </c>
      <c r="M46" s="50"/>
      <c r="N46" s="50"/>
      <c r="O46" s="48"/>
    </row>
    <row r="47" spans="2:19" ht="18" x14ac:dyDescent="0.3">
      <c r="B47" s="34" t="s">
        <v>64</v>
      </c>
      <c r="C47" s="34" t="s">
        <v>65</v>
      </c>
      <c r="D47" s="33">
        <v>1.3</v>
      </c>
      <c r="K47" s="52"/>
      <c r="L47" s="52" t="s">
        <v>213</v>
      </c>
      <c r="M47" s="11" t="s">
        <v>214</v>
      </c>
      <c r="N47" s="11" t="s">
        <v>215</v>
      </c>
      <c r="O47" s="48"/>
    </row>
    <row r="48" spans="2:19" ht="15.75" x14ac:dyDescent="0.3">
      <c r="B48" s="35" t="s">
        <v>66</v>
      </c>
      <c r="C48" s="35" t="s">
        <v>67</v>
      </c>
      <c r="D48" s="36">
        <v>0.5</v>
      </c>
      <c r="K48" s="52"/>
      <c r="L48" s="54"/>
      <c r="M48" s="121">
        <v>20</v>
      </c>
      <c r="N48" s="124">
        <v>0.5</v>
      </c>
      <c r="O48" s="48"/>
    </row>
    <row r="49" spans="2:15" x14ac:dyDescent="0.25">
      <c r="C49" s="97" t="s">
        <v>109</v>
      </c>
      <c r="M49" s="122">
        <v>30</v>
      </c>
      <c r="N49" s="125">
        <v>0.35</v>
      </c>
    </row>
    <row r="50" spans="2:15" x14ac:dyDescent="0.25">
      <c r="B50" s="37"/>
      <c r="D50" s="62" t="s">
        <v>68</v>
      </c>
      <c r="M50" s="122">
        <v>40</v>
      </c>
      <c r="N50" s="125">
        <v>0.25</v>
      </c>
    </row>
    <row r="51" spans="2:15" x14ac:dyDescent="0.25">
      <c r="M51" s="122">
        <v>50</v>
      </c>
      <c r="N51" s="125">
        <v>0.21</v>
      </c>
    </row>
    <row r="52" spans="2:15" ht="17.25" x14ac:dyDescent="0.25">
      <c r="B52" s="8" t="s">
        <v>123</v>
      </c>
      <c r="C52" s="1" t="s">
        <v>124</v>
      </c>
      <c r="D52" s="105">
        <v>3.7999999999999999E-2</v>
      </c>
      <c r="E52" s="4" t="s">
        <v>125</v>
      </c>
      <c r="M52" s="122">
        <v>60</v>
      </c>
      <c r="N52" s="125">
        <v>0.18</v>
      </c>
    </row>
    <row r="53" spans="2:15" ht="17.25" x14ac:dyDescent="0.25">
      <c r="B53" s="55"/>
      <c r="C53" s="1" t="s">
        <v>126</v>
      </c>
      <c r="D53" s="105">
        <v>94.79</v>
      </c>
      <c r="E53" s="4" t="s">
        <v>125</v>
      </c>
      <c r="M53" s="122">
        <v>80</v>
      </c>
      <c r="N53" s="125">
        <v>0.14000000000000001</v>
      </c>
    </row>
    <row r="54" spans="2:15" x14ac:dyDescent="0.25">
      <c r="B54" s="52"/>
      <c r="C54" s="1" t="s">
        <v>127</v>
      </c>
      <c r="D54" s="118">
        <f>1/R18</f>
        <v>1.0869565217391304</v>
      </c>
      <c r="E54" s="4" t="s">
        <v>128</v>
      </c>
      <c r="M54" s="122">
        <v>100</v>
      </c>
      <c r="N54" s="125">
        <v>0.11</v>
      </c>
    </row>
    <row r="55" spans="2:15" x14ac:dyDescent="0.25">
      <c r="B55" s="48"/>
      <c r="C55" s="1" t="s">
        <v>124</v>
      </c>
      <c r="D55" s="106">
        <f>1/L18</f>
        <v>2.3474178403755867E-2</v>
      </c>
      <c r="E55" s="4" t="s">
        <v>128</v>
      </c>
      <c r="M55" s="122">
        <v>125</v>
      </c>
      <c r="N55" s="125">
        <v>0.09</v>
      </c>
    </row>
    <row r="56" spans="2:15" x14ac:dyDescent="0.25">
      <c r="B56" s="48"/>
      <c r="C56" s="1" t="s">
        <v>129</v>
      </c>
      <c r="D56" s="105">
        <v>0.86199999999999999</v>
      </c>
      <c r="E56" s="4" t="s">
        <v>130</v>
      </c>
      <c r="M56" s="122">
        <v>150</v>
      </c>
      <c r="N56" s="125">
        <v>7.0000000000000007E-2</v>
      </c>
    </row>
    <row r="57" spans="2:15" x14ac:dyDescent="0.25">
      <c r="M57" s="119"/>
      <c r="N57" s="119"/>
      <c r="O57" s="4"/>
    </row>
    <row r="58" spans="2:15" x14ac:dyDescent="0.25">
      <c r="C58" s="3"/>
      <c r="D58" s="5" t="s">
        <v>131</v>
      </c>
      <c r="E58" s="3"/>
      <c r="M58" s="61"/>
      <c r="N58" s="120"/>
      <c r="O58" s="4"/>
    </row>
    <row r="59" spans="2:15" ht="17.25" x14ac:dyDescent="0.25">
      <c r="C59" s="20" t="s">
        <v>208</v>
      </c>
      <c r="D59" s="107">
        <v>10.55</v>
      </c>
      <c r="E59" s="95" t="s">
        <v>132</v>
      </c>
      <c r="M59" s="70"/>
      <c r="N59" s="120"/>
      <c r="O59" s="4"/>
    </row>
    <row r="60" spans="2:15" ht="17.25" x14ac:dyDescent="0.25">
      <c r="C60" s="20" t="s">
        <v>208</v>
      </c>
      <c r="D60" s="1">
        <v>34.512999999999998</v>
      </c>
      <c r="E60" s="95" t="s">
        <v>133</v>
      </c>
      <c r="M60" s="70"/>
      <c r="N60" s="70"/>
    </row>
    <row r="61" spans="2:15" x14ac:dyDescent="0.25">
      <c r="M61" s="27"/>
    </row>
    <row r="62" spans="2:15" x14ac:dyDescent="0.25">
      <c r="M62" s="1"/>
      <c r="N62" s="105"/>
      <c r="O62" s="4"/>
    </row>
  </sheetData>
  <mergeCells count="3">
    <mergeCell ref="L30:O30"/>
    <mergeCell ref="L31:M31"/>
    <mergeCell ref="N31:O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HODNOCENÍ</vt:lpstr>
      <vt:lpstr>VAŠE KOMENTÁŘE</vt:lpstr>
      <vt:lpstr>DATA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Mýl Jan</dc:creator>
  <cp:lastModifiedBy>kincl</cp:lastModifiedBy>
  <dcterms:created xsi:type="dcterms:W3CDTF">2022-10-31T12:09:52Z</dcterms:created>
  <dcterms:modified xsi:type="dcterms:W3CDTF">2024-01-18T12:54:49Z</dcterms:modified>
</cp:coreProperties>
</file>