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afantova\Documents\Web\Informace pro spolupracující banky\Expanze-záruky souhrn\"/>
    </mc:Choice>
  </mc:AlternateContent>
  <bookViews>
    <workbookView xWindow="0" yWindow="0" windowWidth="23040" windowHeight="9195" activeTab="4"/>
  </bookViews>
  <sheets>
    <sheet name="2022" sheetId="11" r:id="rId1"/>
    <sheet name="2021" sheetId="10" r:id="rId2"/>
    <sheet name="2020" sheetId="8" r:id="rId3"/>
    <sheet name="2019" sheetId="1" r:id="rId4"/>
    <sheet name="Souhrn 2019 až 2022" sheetId="6" r:id="rId5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C18" i="6"/>
  <c r="C17" i="6"/>
  <c r="C15" i="6"/>
  <c r="C14" i="6"/>
  <c r="C13" i="6"/>
  <c r="C12" i="6"/>
  <c r="C11" i="6"/>
  <c r="C7" i="6"/>
  <c r="C6" i="6"/>
  <c r="C20" i="6" s="1"/>
  <c r="B18" i="6"/>
  <c r="B17" i="6"/>
  <c r="B16" i="6"/>
  <c r="B15" i="6"/>
  <c r="B14" i="6"/>
  <c r="B13" i="6"/>
  <c r="B12" i="6"/>
  <c r="B11" i="6"/>
  <c r="B7" i="6"/>
  <c r="D15" i="11"/>
  <c r="C15" i="11"/>
  <c r="B15" i="11"/>
  <c r="B20" i="6" l="1"/>
  <c r="C8" i="6"/>
  <c r="C19" i="6" l="1"/>
  <c r="C16" i="6"/>
  <c r="C10" i="6" l="1"/>
  <c r="M15" i="10" l="1"/>
  <c r="L15" i="10"/>
  <c r="K15" i="10"/>
  <c r="J15" i="10"/>
  <c r="I15" i="10"/>
  <c r="H15" i="10"/>
  <c r="B19" i="6" l="1"/>
  <c r="B10" i="6"/>
  <c r="C9" i="6"/>
  <c r="B9" i="6"/>
  <c r="B8" i="6"/>
  <c r="C5" i="6"/>
  <c r="B5" i="6"/>
  <c r="C4" i="6"/>
  <c r="B4" i="6"/>
  <c r="D19" i="8" l="1"/>
  <c r="C19" i="8"/>
  <c r="B19" i="8"/>
  <c r="C17" i="8"/>
  <c r="D17" i="8"/>
  <c r="B17" i="8"/>
  <c r="C16" i="8"/>
  <c r="D16" i="8"/>
  <c r="B16" i="8"/>
  <c r="C15" i="8"/>
  <c r="D15" i="8"/>
  <c r="B15" i="8"/>
  <c r="C14" i="8"/>
  <c r="D14" i="8"/>
  <c r="B14" i="8"/>
  <c r="C13" i="8"/>
  <c r="D13" i="8"/>
  <c r="B13" i="8"/>
  <c r="C12" i="8"/>
  <c r="D12" i="8"/>
  <c r="B12" i="8"/>
  <c r="C11" i="8"/>
  <c r="D11" i="8"/>
  <c r="B11" i="8"/>
  <c r="C10" i="8"/>
  <c r="D10" i="8"/>
  <c r="B10" i="8"/>
  <c r="C9" i="8"/>
  <c r="D9" i="8"/>
  <c r="B9" i="8"/>
  <c r="D8" i="8"/>
  <c r="C8" i="8"/>
  <c r="B8" i="8"/>
  <c r="C7" i="8"/>
  <c r="D7" i="8"/>
  <c r="B7" i="8"/>
  <c r="C6" i="8"/>
  <c r="D6" i="8"/>
  <c r="B6" i="8"/>
  <c r="D5" i="8"/>
  <c r="C5" i="8"/>
  <c r="B5" i="8"/>
  <c r="D4" i="8"/>
  <c r="C4" i="8"/>
  <c r="B4" i="8"/>
  <c r="B12" i="1" l="1"/>
</calcChain>
</file>

<file path=xl/sharedStrings.xml><?xml version="1.0" encoding="utf-8"?>
<sst xmlns="http://schemas.openxmlformats.org/spreadsheetml/2006/main" count="136" uniqueCount="41">
  <si>
    <t>Program EXPANZE ZÁRUKA 2019</t>
  </si>
  <si>
    <t>Banka</t>
  </si>
  <si>
    <t>Počet</t>
  </si>
  <si>
    <t>objem poskytnutých záruk</t>
  </si>
  <si>
    <t>Komerční banka, a.s.</t>
  </si>
  <si>
    <t>Československá obchodní banka, a.s.</t>
  </si>
  <si>
    <t>UniCredit Bank CR and Slovakia,a.s.</t>
  </si>
  <si>
    <t>Česká spořitelna, a.s.</t>
  </si>
  <si>
    <t>Raiffeisenbank a.s.</t>
  </si>
  <si>
    <t>Sberbank CZ, a.s.</t>
  </si>
  <si>
    <t>MONETA Money Bank, a.s.</t>
  </si>
  <si>
    <t>Oberbank AG pobočka ČR</t>
  </si>
  <si>
    <t>Celkový součet</t>
  </si>
  <si>
    <t>Volksbank Raiffeisenbank Nordober.</t>
  </si>
  <si>
    <t>Banka CREDITAS a.s.</t>
  </si>
  <si>
    <t>Equa bank a.s.</t>
  </si>
  <si>
    <t>Fio banka, a.s.</t>
  </si>
  <si>
    <t>Waldviertler Sparkasse Bank AG</t>
  </si>
  <si>
    <t>Citibank Europe plc, organizační složka</t>
  </si>
  <si>
    <t>J &amp; T BANKA, a.s.</t>
  </si>
  <si>
    <t>Oberbank AG pobočka Česká republika</t>
  </si>
  <si>
    <t>UniCredit Bank Czech Republic and Slovakia, a.s.</t>
  </si>
  <si>
    <t>Popisky řádků</t>
  </si>
  <si>
    <t>Citibank Europe plc, org.složka</t>
  </si>
  <si>
    <t>Program EXPANZE ZÁRUKA 2020 bez COVID II</t>
  </si>
  <si>
    <t>Program EXPANZE ZÁRUKA 2020 pouze COVID II</t>
  </si>
  <si>
    <t>Program EXPANZE ZÁRUKA 2020 (vše)</t>
  </si>
  <si>
    <t>Objem poskytnutných záruk</t>
  </si>
  <si>
    <t>I. - VI. 2021</t>
  </si>
  <si>
    <t>I. - III. 2021</t>
  </si>
  <si>
    <t>Výše záruky</t>
  </si>
  <si>
    <t>Výše zaruč. úvěru</t>
  </si>
  <si>
    <t>Výše zaručovaného úvěru</t>
  </si>
  <si>
    <t>Výše záruk</t>
  </si>
  <si>
    <t>I. - IX. 2021</t>
  </si>
  <si>
    <t>Leasingové společnosti</t>
  </si>
  <si>
    <t>I. - XII. 2021</t>
  </si>
  <si>
    <t>Banky Expanze-záruky k 31. prosinci 2021</t>
  </si>
  <si>
    <t>Banky Expanze záruky 2019 až 2022</t>
  </si>
  <si>
    <t>Banky Expanze-záruky k 31. prosinci 2022</t>
  </si>
  <si>
    <t>I. - XII.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</si>
</sst>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0" borderId="0" xfId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0" fontId="3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NumberFormat="1" applyFont="1" applyFill="1" applyBorder="1"/>
    <xf numFmtId="3" fontId="6" fillId="3" borderId="1" xfId="0" applyNumberFormat="1" applyFont="1" applyFill="1" applyBorder="1"/>
    <xf numFmtId="0" fontId="0" fillId="2" borderId="0" xfId="0" applyFill="1"/>
    <xf numFmtId="3" fontId="1" fillId="0" borderId="0" xfId="1" applyNumberFormat="1"/>
    <xf numFmtId="0" fontId="0" fillId="0" borderId="1" xfId="0" applyNumberFormat="1" applyFill="1" applyBorder="1"/>
    <xf numFmtId="3" fontId="1" fillId="0" borderId="1" xfId="1" applyNumberFormat="1" applyFill="1" applyBorder="1"/>
    <xf numFmtId="0" fontId="3" fillId="4" borderId="1" xfId="1" applyNumberFormat="1" applyFont="1" applyFill="1" applyBorder="1" applyAlignment="1"/>
    <xf numFmtId="0" fontId="3" fillId="4" borderId="1" xfId="1" applyNumberFormat="1" applyFont="1" applyFill="1" applyBorder="1" applyAlignment="1">
      <alignment horizontal="right"/>
    </xf>
    <xf numFmtId="0" fontId="5" fillId="4" borderId="1" xfId="1" applyNumberFormat="1" applyFont="1" applyFill="1" applyBorder="1" applyAlignment="1">
      <alignment horizontal="left"/>
    </xf>
    <xf numFmtId="0" fontId="5" fillId="4" borderId="1" xfId="0" applyNumberFormat="1" applyFont="1" applyFill="1" applyBorder="1"/>
    <xf numFmtId="3" fontId="5" fillId="4" borderId="1" xfId="1" applyNumberFormat="1" applyFont="1" applyFill="1" applyBorder="1"/>
    <xf numFmtId="0" fontId="3" fillId="4" borderId="1" xfId="1" applyNumberFormat="1" applyFont="1" applyFill="1" applyBorder="1" applyAlignment="1">
      <alignment horizontal="left"/>
    </xf>
    <xf numFmtId="3" fontId="3" fillId="4" borderId="1" xfId="1" applyNumberFormat="1" applyFont="1" applyFill="1" applyBorder="1" applyAlignment="1"/>
    <xf numFmtId="0" fontId="3" fillId="0" borderId="1" xfId="1" applyFont="1" applyFill="1" applyBorder="1" applyAlignment="1">
      <alignment horizontal="left"/>
    </xf>
    <xf numFmtId="0" fontId="1" fillId="0" borderId="1" xfId="1" applyNumberFormat="1" applyFill="1" applyBorder="1"/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0" fontId="0" fillId="0" borderId="2" xfId="0" applyBorder="1"/>
    <xf numFmtId="0" fontId="6" fillId="3" borderId="6" xfId="0" applyFont="1" applyFill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6" fillId="3" borderId="8" xfId="0" applyNumberFormat="1" applyFont="1" applyFill="1" applyBorder="1" applyAlignment="1">
      <alignment horizontal="right" indent="1"/>
    </xf>
    <xf numFmtId="0" fontId="6" fillId="3" borderId="10" xfId="0" applyFont="1" applyFill="1" applyBorder="1"/>
    <xf numFmtId="0" fontId="0" fillId="0" borderId="10" xfId="0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right" indent="1"/>
    </xf>
    <xf numFmtId="0" fontId="0" fillId="0" borderId="12" xfId="0" applyNumberFormat="1" applyBorder="1" applyAlignment="1">
      <alignment horizontal="right" indent="1"/>
    </xf>
    <xf numFmtId="0" fontId="6" fillId="3" borderId="13" xfId="0" applyNumberFormat="1" applyFont="1" applyFill="1" applyBorder="1" applyAlignment="1">
      <alignment horizontal="right" indent="1"/>
    </xf>
    <xf numFmtId="0" fontId="6" fillId="3" borderId="5" xfId="0" applyFont="1" applyFill="1" applyBorder="1" applyAlignment="1">
      <alignment horizontal="right" indent="1"/>
    </xf>
    <xf numFmtId="0" fontId="0" fillId="0" borderId="5" xfId="0" applyNumberFormat="1" applyBorder="1" applyAlignment="1">
      <alignment horizontal="right" indent="1"/>
    </xf>
    <xf numFmtId="0" fontId="6" fillId="3" borderId="7" xfId="0" applyNumberFormat="1" applyFont="1" applyFill="1" applyBorder="1" applyAlignment="1">
      <alignment horizontal="right" indent="1"/>
    </xf>
    <xf numFmtId="3" fontId="6" fillId="3" borderId="9" xfId="0" applyNumberFormat="1" applyFont="1" applyFill="1" applyBorder="1" applyAlignment="1">
      <alignment horizontal="right" indent="1"/>
    </xf>
    <xf numFmtId="0" fontId="0" fillId="0" borderId="0" xfId="0" applyFill="1"/>
    <xf numFmtId="2" fontId="6" fillId="3" borderId="1" xfId="0" applyNumberFormat="1" applyFont="1" applyFill="1" applyBorder="1" applyAlignment="1">
      <alignment horizontal="right"/>
    </xf>
    <xf numFmtId="0" fontId="0" fillId="0" borderId="5" xfId="0" applyBorder="1"/>
    <xf numFmtId="3" fontId="0" fillId="0" borderId="6" xfId="0" applyNumberFormat="1" applyBorder="1"/>
    <xf numFmtId="3" fontId="6" fillId="3" borderId="7" xfId="0" applyNumberFormat="1" applyFont="1" applyFill="1" applyBorder="1" applyAlignment="1">
      <alignment horizontal="right" indent="1"/>
    </xf>
    <xf numFmtId="0" fontId="0" fillId="0" borderId="15" xfId="0" applyBorder="1" applyAlignment="1">
      <alignment horizontal="left"/>
    </xf>
    <xf numFmtId="0" fontId="0" fillId="0" borderId="16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0" fontId="0" fillId="0" borderId="19" xfId="0" applyNumberFormat="1" applyBorder="1" applyAlignment="1">
      <alignment horizontal="right" indent="1"/>
    </xf>
    <xf numFmtId="0" fontId="0" fillId="0" borderId="16" xfId="0" applyBorder="1"/>
    <xf numFmtId="3" fontId="0" fillId="0" borderId="17" xfId="0" applyNumberFormat="1" applyBorder="1"/>
    <xf numFmtId="3" fontId="0" fillId="0" borderId="18" xfId="0" applyNumberFormat="1" applyBorder="1"/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1" xfId="1" applyNumberFormat="1" applyFont="1" applyFill="1" applyBorder="1" applyAlignment="1">
      <alignment horizontal="right"/>
    </xf>
  </cellXfs>
  <cellStyles count="2">
    <cellStyle name="Normální" xfId="0" builtinId="0"/>
    <cellStyle name="Normální 3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1">
                <a:solidFill>
                  <a:sysClr val="windowText" lastClr="000000"/>
                </a:solidFill>
              </a:rPr>
              <a:t>Poskytování Expanze-záruky</a:t>
            </a:r>
            <a:r>
              <a:rPr lang="cs-CZ" sz="1200" b="1" baseline="0">
                <a:solidFill>
                  <a:sysClr val="windowText" lastClr="000000"/>
                </a:solidFill>
              </a:rPr>
              <a:t> dle bank</a:t>
            </a:r>
            <a:br>
              <a:rPr lang="cs-CZ" sz="1200" b="1" baseline="0">
                <a:solidFill>
                  <a:sysClr val="windowText" lastClr="000000"/>
                </a:solidFill>
              </a:rPr>
            </a:br>
            <a:r>
              <a:rPr lang="cs-CZ" sz="1200" baseline="0">
                <a:solidFill>
                  <a:sysClr val="windowText" lastClr="000000"/>
                </a:solidFill>
              </a:rPr>
              <a:t>(od 2019 do 2022)</a:t>
            </a:r>
            <a:endParaRPr lang="cs-CZ" sz="12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'Souhrn 2019 až 2022'!$A$4:$A$19</c:f>
              <c:strCache>
                <c:ptCount val="16"/>
                <c:pt idx="0">
                  <c:v>Banka CREDITAS a.s.</c:v>
                </c:pt>
                <c:pt idx="1">
                  <c:v>Citibank Europe plc, organizační složka</c:v>
                </c:pt>
                <c:pt idx="2">
                  <c:v>Česká spořitelna, a.s.</c:v>
                </c:pt>
                <c:pt idx="3">
                  <c:v>Československá obchodní banka, a.s.</c:v>
                </c:pt>
                <c:pt idx="4">
                  <c:v>Equa bank a.s.</c:v>
                </c:pt>
                <c:pt idx="5">
                  <c:v>Fio banka, a.s.</c:v>
                </c:pt>
                <c:pt idx="6">
                  <c:v>J &amp; T BANKA, a.s.</c:v>
                </c:pt>
                <c:pt idx="7">
                  <c:v>Komerční banka, a.s.</c:v>
                </c:pt>
                <c:pt idx="8">
                  <c:v>Leasingové společnosti</c:v>
                </c:pt>
                <c:pt idx="9">
                  <c:v>MONETA Money Bank, a.s.</c:v>
                </c:pt>
                <c:pt idx="10">
                  <c:v>Oberbank AG pobočka Česká republika</c:v>
                </c:pt>
                <c:pt idx="11">
                  <c:v>Raiffeisenbank a.s.</c:v>
                </c:pt>
                <c:pt idx="12">
                  <c:v>Sberbank CZ, a.s.</c:v>
                </c:pt>
                <c:pt idx="13">
                  <c:v>UniCredit Bank Czech Republic and Slovakia, a.s.</c:v>
                </c:pt>
                <c:pt idx="14">
                  <c:v>Volksbank Raiffeisenbank Nordober.</c:v>
                </c:pt>
                <c:pt idx="15">
                  <c:v>Waldviertler Sparkasse Bank AG</c:v>
                </c:pt>
              </c:strCache>
            </c:strRef>
          </c:cat>
          <c:val>
            <c:numRef>
              <c:f>'Souhrn 2019 až 2022'!$C$4:$C$19</c:f>
              <c:numCache>
                <c:formatCode>#,##0</c:formatCode>
                <c:ptCount val="16"/>
                <c:pt idx="0">
                  <c:v>18800000</c:v>
                </c:pt>
                <c:pt idx="1">
                  <c:v>8000000</c:v>
                </c:pt>
                <c:pt idx="2">
                  <c:v>6560262130.5999994</c:v>
                </c:pt>
                <c:pt idx="3">
                  <c:v>11383260749</c:v>
                </c:pt>
                <c:pt idx="4">
                  <c:v>11920000</c:v>
                </c:pt>
                <c:pt idx="5">
                  <c:v>61208800</c:v>
                </c:pt>
                <c:pt idx="6">
                  <c:v>12000000</c:v>
                </c:pt>
                <c:pt idx="7">
                  <c:v>10339092981.35</c:v>
                </c:pt>
                <c:pt idx="8">
                  <c:v>244486674.92000002</c:v>
                </c:pt>
                <c:pt idx="9">
                  <c:v>1546301558</c:v>
                </c:pt>
                <c:pt idx="10">
                  <c:v>576298899</c:v>
                </c:pt>
                <c:pt idx="11">
                  <c:v>2237321957.8400002</c:v>
                </c:pt>
                <c:pt idx="12">
                  <c:v>287710832</c:v>
                </c:pt>
                <c:pt idx="13">
                  <c:v>5373431836</c:v>
                </c:pt>
                <c:pt idx="14">
                  <c:v>61799003</c:v>
                </c:pt>
                <c:pt idx="15">
                  <c:v>17309478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C-4BAD-8FD5-ED83B339C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297208"/>
        <c:axId val="554300816"/>
        <c:axId val="0"/>
      </c:bar3DChart>
      <c:catAx>
        <c:axId val="55429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300816"/>
        <c:crosses val="autoZero"/>
        <c:auto val="1"/>
        <c:lblAlgn val="ctr"/>
        <c:lblOffset val="100"/>
        <c:noMultiLvlLbl val="0"/>
      </c:catAx>
      <c:valAx>
        <c:axId val="55430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429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3</xdr:row>
      <xdr:rowOff>114299</xdr:rowOff>
    </xdr:from>
    <xdr:to>
      <xdr:col>23</xdr:col>
      <xdr:colOff>228600</xdr:colOff>
      <xdr:row>30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" x14ac:dyDescent="0.25"/>
  <cols>
    <col min="1" max="1" width="34.28515625" bestFit="1" customWidth="1"/>
    <col min="2" max="2" width="8.5703125" customWidth="1"/>
    <col min="3" max="3" width="17.5703125" customWidth="1"/>
    <col min="4" max="4" width="18.28515625" bestFit="1" customWidth="1"/>
  </cols>
  <sheetData>
    <row r="1" spans="1:4" ht="21" x14ac:dyDescent="0.35">
      <c r="A1" s="1" t="s">
        <v>39</v>
      </c>
      <c r="B1" s="11"/>
      <c r="C1" s="11"/>
    </row>
    <row r="2" spans="1:4" s="41" customFormat="1" ht="15.75" thickBot="1" x14ac:dyDescent="0.3"/>
    <row r="3" spans="1:4" x14ac:dyDescent="0.25">
      <c r="A3" s="27"/>
      <c r="B3" s="54" t="s">
        <v>40</v>
      </c>
      <c r="C3" s="55"/>
      <c r="D3" s="56"/>
    </row>
    <row r="4" spans="1:4" x14ac:dyDescent="0.25">
      <c r="A4" s="31" t="s">
        <v>1</v>
      </c>
      <c r="B4" s="37" t="s">
        <v>2</v>
      </c>
      <c r="C4" s="25" t="s">
        <v>30</v>
      </c>
      <c r="D4" s="28" t="s">
        <v>31</v>
      </c>
    </row>
    <row r="5" spans="1:4" x14ac:dyDescent="0.25">
      <c r="A5" s="32" t="s">
        <v>7</v>
      </c>
      <c r="B5" s="38">
        <v>141</v>
      </c>
      <c r="C5" s="26">
        <v>1901234119.5999997</v>
      </c>
      <c r="D5" s="29">
        <v>1388424542</v>
      </c>
    </row>
    <row r="6" spans="1:4" x14ac:dyDescent="0.25">
      <c r="A6" s="32" t="s">
        <v>5</v>
      </c>
      <c r="B6" s="38">
        <v>325</v>
      </c>
      <c r="C6" s="26">
        <v>4880174757</v>
      </c>
      <c r="D6" s="29">
        <v>3603596227</v>
      </c>
    </row>
    <row r="7" spans="1:4" x14ac:dyDescent="0.25">
      <c r="A7" s="32" t="s">
        <v>4</v>
      </c>
      <c r="B7" s="38">
        <v>218</v>
      </c>
      <c r="C7" s="26">
        <v>3412492984.3499999</v>
      </c>
      <c r="D7" s="29">
        <v>2549292439</v>
      </c>
    </row>
    <row r="8" spans="1:4" x14ac:dyDescent="0.25">
      <c r="A8" s="32" t="s">
        <v>10</v>
      </c>
      <c r="B8" s="38">
        <v>21</v>
      </c>
      <c r="C8" s="26">
        <v>207999100</v>
      </c>
      <c r="D8" s="29">
        <v>153553760</v>
      </c>
    </row>
    <row r="9" spans="1:4" x14ac:dyDescent="0.25">
      <c r="A9" s="32" t="s">
        <v>11</v>
      </c>
      <c r="B9" s="38">
        <v>12</v>
      </c>
      <c r="C9" s="26">
        <v>166731660</v>
      </c>
      <c r="D9" s="29">
        <v>124188687</v>
      </c>
    </row>
    <row r="10" spans="1:4" x14ac:dyDescent="0.25">
      <c r="A10" s="32" t="s">
        <v>8</v>
      </c>
      <c r="B10" s="38">
        <v>41</v>
      </c>
      <c r="C10" s="26">
        <v>665408718.84000003</v>
      </c>
      <c r="D10" s="29">
        <v>494213529</v>
      </c>
    </row>
    <row r="11" spans="1:4" x14ac:dyDescent="0.25">
      <c r="A11" s="32" t="s">
        <v>9</v>
      </c>
      <c r="B11" s="38">
        <v>1</v>
      </c>
      <c r="C11" s="26">
        <v>11000000</v>
      </c>
      <c r="D11" s="29">
        <v>8800000</v>
      </c>
    </row>
    <row r="12" spans="1:4" x14ac:dyDescent="0.25">
      <c r="A12" s="32" t="s">
        <v>6</v>
      </c>
      <c r="B12" s="38">
        <v>108</v>
      </c>
      <c r="C12" s="26">
        <v>1588010011</v>
      </c>
      <c r="D12" s="29">
        <v>1149185772</v>
      </c>
    </row>
    <row r="13" spans="1:4" x14ac:dyDescent="0.25">
      <c r="A13" s="32" t="s">
        <v>13</v>
      </c>
      <c r="B13" s="38">
        <v>2</v>
      </c>
      <c r="C13" s="26">
        <v>43689525</v>
      </c>
      <c r="D13" s="29">
        <v>30582668</v>
      </c>
    </row>
    <row r="14" spans="1:4" x14ac:dyDescent="0.25">
      <c r="A14" s="46" t="s">
        <v>35</v>
      </c>
      <c r="B14" s="38">
        <v>15</v>
      </c>
      <c r="C14" s="26">
        <v>101748716.46000001</v>
      </c>
      <c r="D14" s="29">
        <v>73732951</v>
      </c>
    </row>
    <row r="15" spans="1:4" ht="15.75" thickBot="1" x14ac:dyDescent="0.3">
      <c r="A15" s="33" t="s">
        <v>12</v>
      </c>
      <c r="B15" s="39">
        <f>SUM(B5:B14)</f>
        <v>884</v>
      </c>
      <c r="C15" s="30">
        <f>SUM(C5:C14)</f>
        <v>12978489592.249998</v>
      </c>
      <c r="D15" s="40">
        <f>SUM(D5:D14)</f>
        <v>9575570575</v>
      </c>
    </row>
  </sheetData>
  <mergeCells count="1">
    <mergeCell ref="B3: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5" x14ac:dyDescent="0.25"/>
  <cols>
    <col min="1" max="1" width="34.28515625" bestFit="1" customWidth="1"/>
    <col min="2" max="7" width="17.5703125" customWidth="1"/>
    <col min="8" max="8" width="7.28515625" bestFit="1" customWidth="1"/>
    <col min="9" max="9" width="20" customWidth="1"/>
    <col min="10" max="10" width="15.5703125" customWidth="1"/>
    <col min="12" max="12" width="18" bestFit="1" customWidth="1"/>
    <col min="13" max="13" width="13.7109375" bestFit="1" customWidth="1"/>
  </cols>
  <sheetData>
    <row r="1" spans="1:13" ht="21" x14ac:dyDescent="0.35">
      <c r="A1" s="1" t="s">
        <v>37</v>
      </c>
      <c r="B1" s="11"/>
    </row>
    <row r="2" spans="1:13" s="41" customFormat="1" ht="15.75" thickBot="1" x14ac:dyDescent="0.3"/>
    <row r="3" spans="1:13" x14ac:dyDescent="0.25">
      <c r="A3" s="27"/>
      <c r="B3" s="54" t="s">
        <v>29</v>
      </c>
      <c r="C3" s="55"/>
      <c r="D3" s="56"/>
      <c r="E3" s="55" t="s">
        <v>28</v>
      </c>
      <c r="F3" s="55"/>
      <c r="G3" s="56"/>
      <c r="H3" s="55" t="s">
        <v>34</v>
      </c>
      <c r="I3" s="55"/>
      <c r="J3" s="56"/>
      <c r="K3" s="55" t="s">
        <v>36</v>
      </c>
      <c r="L3" s="55"/>
      <c r="M3" s="56"/>
    </row>
    <row r="4" spans="1:13" x14ac:dyDescent="0.25">
      <c r="A4" s="31" t="s">
        <v>1</v>
      </c>
      <c r="B4" s="37" t="s">
        <v>2</v>
      </c>
      <c r="C4" s="25" t="s">
        <v>31</v>
      </c>
      <c r="D4" s="28" t="s">
        <v>30</v>
      </c>
      <c r="E4" s="34" t="s">
        <v>2</v>
      </c>
      <c r="F4" s="25" t="s">
        <v>31</v>
      </c>
      <c r="G4" s="28" t="s">
        <v>30</v>
      </c>
      <c r="H4" s="37" t="s">
        <v>2</v>
      </c>
      <c r="I4" s="25" t="s">
        <v>31</v>
      </c>
      <c r="J4" s="28" t="s">
        <v>30</v>
      </c>
      <c r="K4" s="37" t="s">
        <v>2</v>
      </c>
      <c r="L4" s="25" t="s">
        <v>31</v>
      </c>
      <c r="M4" s="28" t="s">
        <v>30</v>
      </c>
    </row>
    <row r="5" spans="1:13" x14ac:dyDescent="0.25">
      <c r="A5" s="32" t="s">
        <v>7</v>
      </c>
      <c r="B5" s="38">
        <v>25</v>
      </c>
      <c r="C5" s="26">
        <v>271220000</v>
      </c>
      <c r="D5" s="29">
        <v>207711000</v>
      </c>
      <c r="E5" s="35">
        <v>58</v>
      </c>
      <c r="F5" s="26">
        <v>605381500</v>
      </c>
      <c r="G5" s="29">
        <v>452544050</v>
      </c>
      <c r="H5" s="43">
        <v>86</v>
      </c>
      <c r="I5" s="6">
        <v>899991500</v>
      </c>
      <c r="J5" s="44">
        <v>674896050</v>
      </c>
      <c r="K5" s="43">
        <v>109</v>
      </c>
      <c r="L5" s="6">
        <v>1135307100</v>
      </c>
      <c r="M5" s="44">
        <v>846646970</v>
      </c>
    </row>
    <row r="6" spans="1:13" x14ac:dyDescent="0.25">
      <c r="A6" s="32" t="s">
        <v>5</v>
      </c>
      <c r="B6" s="38">
        <v>29</v>
      </c>
      <c r="C6" s="26">
        <v>433302550</v>
      </c>
      <c r="D6" s="29">
        <v>334703320</v>
      </c>
      <c r="E6" s="35">
        <v>71</v>
      </c>
      <c r="F6" s="26">
        <v>1017545447.7</v>
      </c>
      <c r="G6" s="29">
        <v>770003766</v>
      </c>
      <c r="H6" s="43">
        <v>116</v>
      </c>
      <c r="I6" s="6">
        <v>1754903067</v>
      </c>
      <c r="J6" s="44">
        <v>1324518476</v>
      </c>
      <c r="K6" s="43">
        <v>153</v>
      </c>
      <c r="L6" s="6">
        <v>2338038066.9899998</v>
      </c>
      <c r="M6" s="44">
        <v>1774204536</v>
      </c>
    </row>
    <row r="7" spans="1:13" x14ac:dyDescent="0.25">
      <c r="A7" s="32" t="s">
        <v>4</v>
      </c>
      <c r="B7" s="38">
        <v>24</v>
      </c>
      <c r="C7" s="26">
        <v>274332000</v>
      </c>
      <c r="D7" s="29">
        <v>204465600</v>
      </c>
      <c r="E7" s="35">
        <v>52</v>
      </c>
      <c r="F7" s="26">
        <v>656961405.5</v>
      </c>
      <c r="G7" s="29">
        <v>497750739</v>
      </c>
      <c r="H7" s="43">
        <v>78</v>
      </c>
      <c r="I7" s="6">
        <v>1084407181</v>
      </c>
      <c r="J7" s="44">
        <v>777430934</v>
      </c>
      <c r="K7" s="43">
        <v>103</v>
      </c>
      <c r="L7" s="6">
        <v>1475324850.6300001</v>
      </c>
      <c r="M7" s="44">
        <v>1066159545</v>
      </c>
    </row>
    <row r="8" spans="1:13" x14ac:dyDescent="0.25">
      <c r="A8" s="32" t="s">
        <v>10</v>
      </c>
      <c r="B8" s="38">
        <v>1</v>
      </c>
      <c r="C8" s="26">
        <v>10000000</v>
      </c>
      <c r="D8" s="29">
        <v>7000000</v>
      </c>
      <c r="E8" s="35">
        <v>9</v>
      </c>
      <c r="F8" s="26">
        <v>83484000</v>
      </c>
      <c r="G8" s="29">
        <v>63496700</v>
      </c>
      <c r="H8" s="43">
        <v>13</v>
      </c>
      <c r="I8" s="6">
        <v>151884000</v>
      </c>
      <c r="J8" s="44">
        <v>115976700</v>
      </c>
      <c r="K8" s="43">
        <v>20</v>
      </c>
      <c r="L8" s="6">
        <v>312248400</v>
      </c>
      <c r="M8" s="44">
        <v>237038220</v>
      </c>
    </row>
    <row r="9" spans="1:13" x14ac:dyDescent="0.25">
      <c r="A9" s="32" t="s">
        <v>11</v>
      </c>
      <c r="B9" s="38">
        <v>1</v>
      </c>
      <c r="C9" s="26">
        <v>4000000</v>
      </c>
      <c r="D9" s="29">
        <v>2800000</v>
      </c>
      <c r="E9" s="35">
        <v>7</v>
      </c>
      <c r="F9" s="26">
        <v>93500000</v>
      </c>
      <c r="G9" s="29">
        <v>72900000</v>
      </c>
      <c r="H9" s="43">
        <v>9</v>
      </c>
      <c r="I9" s="6">
        <v>107500000</v>
      </c>
      <c r="J9" s="44">
        <v>83700000</v>
      </c>
      <c r="K9" s="43">
        <v>12</v>
      </c>
      <c r="L9" s="6">
        <v>154500000</v>
      </c>
      <c r="M9" s="44">
        <v>117400000</v>
      </c>
    </row>
    <row r="10" spans="1:13" x14ac:dyDescent="0.25">
      <c r="A10" s="32" t="s">
        <v>8</v>
      </c>
      <c r="B10" s="38">
        <v>13</v>
      </c>
      <c r="C10" s="26">
        <v>263455000</v>
      </c>
      <c r="D10" s="29">
        <v>171868500</v>
      </c>
      <c r="E10" s="35">
        <v>23</v>
      </c>
      <c r="F10" s="26">
        <v>371455000</v>
      </c>
      <c r="G10" s="29">
        <v>250468500</v>
      </c>
      <c r="H10" s="43">
        <v>37</v>
      </c>
      <c r="I10" s="6">
        <v>621285000</v>
      </c>
      <c r="J10" s="44">
        <v>423285750</v>
      </c>
      <c r="K10" s="43">
        <v>50</v>
      </c>
      <c r="L10" s="6">
        <v>776309800</v>
      </c>
      <c r="M10" s="44">
        <v>541173110</v>
      </c>
    </row>
    <row r="11" spans="1:13" x14ac:dyDescent="0.25">
      <c r="A11" s="32" t="s">
        <v>9</v>
      </c>
      <c r="B11" s="38">
        <v>2</v>
      </c>
      <c r="C11" s="26">
        <v>7000000</v>
      </c>
      <c r="D11" s="29">
        <v>5000000</v>
      </c>
      <c r="E11" s="35">
        <v>6</v>
      </c>
      <c r="F11" s="26">
        <v>48000000</v>
      </c>
      <c r="G11" s="29">
        <v>35400000</v>
      </c>
      <c r="H11" s="43">
        <v>12</v>
      </c>
      <c r="I11" s="6">
        <v>99633760</v>
      </c>
      <c r="J11" s="44">
        <v>73711132</v>
      </c>
      <c r="K11" s="43">
        <v>14</v>
      </c>
      <c r="L11" s="6">
        <v>107763760</v>
      </c>
      <c r="M11" s="44">
        <v>79702132</v>
      </c>
    </row>
    <row r="12" spans="1:13" x14ac:dyDescent="0.25">
      <c r="A12" s="32" t="s">
        <v>6</v>
      </c>
      <c r="B12" s="38">
        <v>19</v>
      </c>
      <c r="C12" s="26">
        <v>389367476</v>
      </c>
      <c r="D12" s="29">
        <v>289175733</v>
      </c>
      <c r="E12" s="35">
        <v>57</v>
      </c>
      <c r="F12" s="26">
        <v>859430428.5</v>
      </c>
      <c r="G12" s="29">
        <v>629379116</v>
      </c>
      <c r="H12" s="43">
        <v>78</v>
      </c>
      <c r="I12" s="6">
        <v>1059739429</v>
      </c>
      <c r="J12" s="44">
        <v>777895416</v>
      </c>
      <c r="K12" s="43">
        <v>96</v>
      </c>
      <c r="L12" s="6">
        <v>1247501028.5</v>
      </c>
      <c r="M12" s="44">
        <v>919674696</v>
      </c>
    </row>
    <row r="13" spans="1:13" x14ac:dyDescent="0.25">
      <c r="A13" s="32" t="s">
        <v>13</v>
      </c>
      <c r="B13" s="38">
        <v>1</v>
      </c>
      <c r="C13" s="26">
        <v>1000000</v>
      </c>
      <c r="D13" s="29">
        <v>800000</v>
      </c>
      <c r="E13" s="35">
        <v>1</v>
      </c>
      <c r="F13" s="26">
        <v>1000000</v>
      </c>
      <c r="G13" s="29">
        <v>800000</v>
      </c>
      <c r="H13" s="43">
        <v>1</v>
      </c>
      <c r="I13" s="6">
        <v>1000000</v>
      </c>
      <c r="J13" s="44">
        <v>800000</v>
      </c>
      <c r="K13" s="43">
        <v>1</v>
      </c>
      <c r="L13" s="6">
        <v>1000000</v>
      </c>
      <c r="M13" s="44">
        <v>800000</v>
      </c>
    </row>
    <row r="14" spans="1:13" x14ac:dyDescent="0.25">
      <c r="A14" s="46" t="s">
        <v>35</v>
      </c>
      <c r="B14" s="47">
        <v>0</v>
      </c>
      <c r="C14" s="48">
        <v>0</v>
      </c>
      <c r="D14" s="49">
        <v>0</v>
      </c>
      <c r="E14" s="50">
        <v>0</v>
      </c>
      <c r="F14" s="48">
        <v>0</v>
      </c>
      <c r="G14" s="49">
        <v>0</v>
      </c>
      <c r="H14" s="51">
        <v>0</v>
      </c>
      <c r="I14" s="52">
        <v>0</v>
      </c>
      <c r="J14" s="53">
        <v>0</v>
      </c>
      <c r="K14" s="51">
        <v>6</v>
      </c>
      <c r="L14" s="52">
        <v>51750901.530000001</v>
      </c>
      <c r="M14" s="53">
        <v>40989242</v>
      </c>
    </row>
    <row r="15" spans="1:13" ht="15.75" thickBot="1" x14ac:dyDescent="0.3">
      <c r="A15" s="33" t="s">
        <v>12</v>
      </c>
      <c r="B15" s="39">
        <v>115</v>
      </c>
      <c r="C15" s="30">
        <v>1653677026</v>
      </c>
      <c r="D15" s="40">
        <v>1223524153</v>
      </c>
      <c r="E15" s="36">
        <v>284</v>
      </c>
      <c r="F15" s="30">
        <v>3736757781.6999998</v>
      </c>
      <c r="G15" s="40">
        <v>2772742871</v>
      </c>
      <c r="H15" s="45">
        <f t="shared" ref="H15:M15" si="0">SUM(H5:H14)</f>
        <v>430</v>
      </c>
      <c r="I15" s="30">
        <f t="shared" si="0"/>
        <v>5780343937</v>
      </c>
      <c r="J15" s="40">
        <f t="shared" si="0"/>
        <v>4252214458</v>
      </c>
      <c r="K15" s="45">
        <f t="shared" si="0"/>
        <v>564</v>
      </c>
      <c r="L15" s="30">
        <f t="shared" si="0"/>
        <v>7599743907.6499996</v>
      </c>
      <c r="M15" s="40">
        <f t="shared" si="0"/>
        <v>5623788451</v>
      </c>
    </row>
  </sheetData>
  <mergeCells count="4">
    <mergeCell ref="B3:D3"/>
    <mergeCell ref="E3:G3"/>
    <mergeCell ref="H3:J3"/>
    <mergeCell ref="K3:M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3" sqref="A3"/>
    </sheetView>
  </sheetViews>
  <sheetFormatPr defaultColWidth="9.140625" defaultRowHeight="15" x14ac:dyDescent="0.25"/>
  <cols>
    <col min="1" max="1" width="34.28515625" style="3" customWidth="1"/>
    <col min="2" max="2" width="13.5703125" style="3" customWidth="1"/>
    <col min="3" max="3" width="31.28515625" style="3" bestFit="1" customWidth="1"/>
    <col min="4" max="4" width="20.7109375" style="3" bestFit="1" customWidth="1"/>
    <col min="5" max="6" width="9.140625" style="3"/>
    <col min="7" max="7" width="13.42578125" style="3" bestFit="1" customWidth="1"/>
    <col min="8" max="16384" width="9.140625" style="3"/>
  </cols>
  <sheetData>
    <row r="1" spans="1:4" ht="21" x14ac:dyDescent="0.35">
      <c r="A1" s="1" t="s">
        <v>26</v>
      </c>
      <c r="B1" s="11"/>
      <c r="C1" s="11"/>
      <c r="D1"/>
    </row>
    <row r="2" spans="1:4" x14ac:dyDescent="0.25">
      <c r="A2"/>
      <c r="B2"/>
      <c r="C2"/>
      <c r="D2"/>
    </row>
    <row r="3" spans="1:4" x14ac:dyDescent="0.25">
      <c r="A3" s="7" t="s">
        <v>22</v>
      </c>
      <c r="B3" s="24" t="s">
        <v>2</v>
      </c>
      <c r="C3" s="24" t="s">
        <v>32</v>
      </c>
      <c r="D3" s="42" t="s">
        <v>33</v>
      </c>
    </row>
    <row r="4" spans="1:4" x14ac:dyDescent="0.25">
      <c r="A4" s="4" t="s">
        <v>14</v>
      </c>
      <c r="B4" s="5">
        <f t="shared" ref="B4:D5" si="0">B40</f>
        <v>3</v>
      </c>
      <c r="C4" s="6">
        <f t="shared" si="0"/>
        <v>23500000</v>
      </c>
      <c r="D4" s="6">
        <f t="shared" si="0"/>
        <v>18800000</v>
      </c>
    </row>
    <row r="5" spans="1:4" x14ac:dyDescent="0.25">
      <c r="A5" s="4" t="s">
        <v>23</v>
      </c>
      <c r="B5" s="5">
        <f t="shared" si="0"/>
        <v>1</v>
      </c>
      <c r="C5" s="6">
        <f t="shared" si="0"/>
        <v>10000000</v>
      </c>
      <c r="D5" s="6">
        <f t="shared" si="0"/>
        <v>8000000</v>
      </c>
    </row>
    <row r="6" spans="1:4" x14ac:dyDescent="0.25">
      <c r="A6" s="4" t="s">
        <v>7</v>
      </c>
      <c r="B6" s="5">
        <f>B25+B42</f>
        <v>760</v>
      </c>
      <c r="C6" s="6">
        <f t="shared" ref="C6:D6" si="1">C25+C42</f>
        <v>3893017161.1900001</v>
      </c>
      <c r="D6" s="6">
        <f t="shared" si="1"/>
        <v>3047795863</v>
      </c>
    </row>
    <row r="7" spans="1:4" x14ac:dyDescent="0.25">
      <c r="A7" s="4" t="s">
        <v>5</v>
      </c>
      <c r="B7" s="5">
        <f>B26+B43</f>
        <v>872</v>
      </c>
      <c r="C7" s="6">
        <f t="shared" ref="C7:D7" si="2">C26+C43</f>
        <v>4957288707.4499998</v>
      </c>
      <c r="D7" s="6">
        <f t="shared" si="2"/>
        <v>3906021776</v>
      </c>
    </row>
    <row r="8" spans="1:4" x14ac:dyDescent="0.25">
      <c r="A8" s="4" t="s">
        <v>15</v>
      </c>
      <c r="B8" s="5">
        <f>B44</f>
        <v>5</v>
      </c>
      <c r="C8" s="6">
        <f>C44</f>
        <v>14900000</v>
      </c>
      <c r="D8" s="6">
        <f>D44</f>
        <v>11920000</v>
      </c>
    </row>
    <row r="9" spans="1:4" x14ac:dyDescent="0.25">
      <c r="A9" s="4" t="s">
        <v>16</v>
      </c>
      <c r="B9" s="5">
        <f>B45</f>
        <v>45</v>
      </c>
      <c r="C9" s="6">
        <f t="shared" ref="C9:D9" si="3">C45</f>
        <v>76511000</v>
      </c>
      <c r="D9" s="6">
        <f t="shared" si="3"/>
        <v>61208800</v>
      </c>
    </row>
    <row r="10" spans="1:4" x14ac:dyDescent="0.25">
      <c r="A10" s="4" t="s">
        <v>19</v>
      </c>
      <c r="B10" s="5">
        <f>B46</f>
        <v>1</v>
      </c>
      <c r="C10" s="6">
        <f t="shared" ref="C10:D10" si="4">C46</f>
        <v>15000000</v>
      </c>
      <c r="D10" s="6">
        <f t="shared" si="4"/>
        <v>12000000</v>
      </c>
    </row>
    <row r="11" spans="1:4" x14ac:dyDescent="0.25">
      <c r="A11" s="4" t="s">
        <v>4</v>
      </c>
      <c r="B11" s="5">
        <f t="shared" ref="B11:B16" si="5">B27+B47</f>
        <v>1061</v>
      </c>
      <c r="C11" s="6">
        <f t="shared" ref="C11:D11" si="6">C27+C47</f>
        <v>5713457242</v>
      </c>
      <c r="D11" s="6">
        <f t="shared" si="6"/>
        <v>4498196953</v>
      </c>
    </row>
    <row r="12" spans="1:4" x14ac:dyDescent="0.25">
      <c r="A12" s="4" t="s">
        <v>10</v>
      </c>
      <c r="B12" s="5">
        <f t="shared" si="5"/>
        <v>446</v>
      </c>
      <c r="C12" s="6">
        <f t="shared" ref="C12:D12" si="7">C28+C48</f>
        <v>1332332297</v>
      </c>
      <c r="D12" s="6">
        <f t="shared" si="7"/>
        <v>1065656238</v>
      </c>
    </row>
    <row r="13" spans="1:4" x14ac:dyDescent="0.25">
      <c r="A13" s="4" t="s">
        <v>11</v>
      </c>
      <c r="B13" s="5">
        <f t="shared" si="5"/>
        <v>57</v>
      </c>
      <c r="C13" s="6">
        <f t="shared" ref="C13:D13" si="8">C29+C49</f>
        <v>345600845</v>
      </c>
      <c r="D13" s="6">
        <f t="shared" si="8"/>
        <v>270067239</v>
      </c>
    </row>
    <row r="14" spans="1:4" x14ac:dyDescent="0.25">
      <c r="A14" s="4" t="s">
        <v>8</v>
      </c>
      <c r="B14" s="5">
        <f t="shared" si="5"/>
        <v>131</v>
      </c>
      <c r="C14" s="6">
        <f t="shared" ref="C14:D14" si="9">C30+C50</f>
        <v>853432900</v>
      </c>
      <c r="D14" s="6">
        <f t="shared" si="9"/>
        <v>659646630</v>
      </c>
    </row>
    <row r="15" spans="1:4" x14ac:dyDescent="0.25">
      <c r="A15" s="4" t="s">
        <v>9</v>
      </c>
      <c r="B15" s="5">
        <f t="shared" si="5"/>
        <v>32</v>
      </c>
      <c r="C15" s="6">
        <f t="shared" ref="C15:D15" si="10">C31+C51</f>
        <v>146145000</v>
      </c>
      <c r="D15" s="6">
        <f t="shared" si="10"/>
        <v>114716000</v>
      </c>
    </row>
    <row r="16" spans="1:4" x14ac:dyDescent="0.25">
      <c r="A16" s="4" t="s">
        <v>6</v>
      </c>
      <c r="B16" s="5">
        <f t="shared" si="5"/>
        <v>289</v>
      </c>
      <c r="C16" s="6">
        <f t="shared" ref="C16:D16" si="11">C32+C52</f>
        <v>2629186250</v>
      </c>
      <c r="D16" s="6">
        <f t="shared" si="11"/>
        <v>2052491195</v>
      </c>
    </row>
    <row r="17" spans="1:7" x14ac:dyDescent="0.25">
      <c r="A17" s="4" t="s">
        <v>17</v>
      </c>
      <c r="B17" s="5">
        <f>B53</f>
        <v>4</v>
      </c>
      <c r="C17" s="6">
        <f t="shared" ref="C17:D17" si="12">C53</f>
        <v>14800000</v>
      </c>
      <c r="D17" s="6">
        <f t="shared" si="12"/>
        <v>11840000</v>
      </c>
    </row>
    <row r="18" spans="1:7" x14ac:dyDescent="0.25">
      <c r="A18" s="4" t="s">
        <v>13</v>
      </c>
      <c r="B18" s="5">
        <v>1</v>
      </c>
      <c r="C18" s="6">
        <v>24727826.34</v>
      </c>
      <c r="D18" s="6">
        <v>17309478</v>
      </c>
    </row>
    <row r="19" spans="1:7" x14ac:dyDescent="0.25">
      <c r="A19" s="8" t="s">
        <v>12</v>
      </c>
      <c r="B19" s="9">
        <f>SUM(B4:B18)</f>
        <v>3708</v>
      </c>
      <c r="C19" s="10">
        <f>SUM(C4:C18)</f>
        <v>20049899228.98</v>
      </c>
      <c r="D19" s="10">
        <f>SUM(D4:D18)</f>
        <v>15755670172</v>
      </c>
      <c r="G19" s="12"/>
    </row>
    <row r="20" spans="1:7" x14ac:dyDescent="0.25">
      <c r="G20" s="12"/>
    </row>
    <row r="22" spans="1:7" ht="21" x14ac:dyDescent="0.35">
      <c r="A22" s="1" t="s">
        <v>24</v>
      </c>
      <c r="B22" s="2"/>
      <c r="C22" s="2"/>
    </row>
    <row r="24" spans="1:7" x14ac:dyDescent="0.25">
      <c r="A24" s="7" t="s">
        <v>22</v>
      </c>
      <c r="B24" s="24" t="s">
        <v>2</v>
      </c>
      <c r="C24" s="24" t="s">
        <v>32</v>
      </c>
      <c r="D24" s="42" t="s">
        <v>33</v>
      </c>
    </row>
    <row r="25" spans="1:7" x14ac:dyDescent="0.25">
      <c r="A25" s="4" t="s">
        <v>7</v>
      </c>
      <c r="B25" s="5">
        <v>89</v>
      </c>
      <c r="C25" s="6">
        <v>1088640161.1900001</v>
      </c>
      <c r="D25" s="6">
        <v>804294263</v>
      </c>
    </row>
    <row r="26" spans="1:7" x14ac:dyDescent="0.25">
      <c r="A26" s="4" t="s">
        <v>5</v>
      </c>
      <c r="B26" s="5">
        <v>94</v>
      </c>
      <c r="C26" s="6">
        <v>1311625195</v>
      </c>
      <c r="D26" s="6">
        <v>989490966</v>
      </c>
    </row>
    <row r="27" spans="1:7" x14ac:dyDescent="0.25">
      <c r="A27" s="4" t="s">
        <v>4</v>
      </c>
      <c r="B27" s="5">
        <v>101</v>
      </c>
      <c r="C27" s="6">
        <v>1441496550</v>
      </c>
      <c r="D27" s="6">
        <v>1081628399</v>
      </c>
    </row>
    <row r="28" spans="1:7" x14ac:dyDescent="0.25">
      <c r="A28" s="4" t="s">
        <v>10</v>
      </c>
      <c r="B28" s="5">
        <v>5</v>
      </c>
      <c r="C28" s="6">
        <v>41296000</v>
      </c>
      <c r="D28" s="6">
        <v>32827200</v>
      </c>
    </row>
    <row r="29" spans="1:7" x14ac:dyDescent="0.25">
      <c r="A29" s="4" t="s">
        <v>11</v>
      </c>
      <c r="B29" s="5">
        <v>11</v>
      </c>
      <c r="C29" s="6">
        <v>119441325</v>
      </c>
      <c r="D29" s="6">
        <v>89139623</v>
      </c>
    </row>
    <row r="30" spans="1:7" x14ac:dyDescent="0.25">
      <c r="A30" s="4" t="s">
        <v>8</v>
      </c>
      <c r="B30" s="5">
        <v>21</v>
      </c>
      <c r="C30" s="6">
        <v>284096900</v>
      </c>
      <c r="D30" s="6">
        <v>204177830</v>
      </c>
    </row>
    <row r="31" spans="1:7" x14ac:dyDescent="0.25">
      <c r="A31" s="4" t="s">
        <v>9</v>
      </c>
      <c r="B31" s="5">
        <v>8</v>
      </c>
      <c r="C31" s="6">
        <v>69200000</v>
      </c>
      <c r="D31" s="6">
        <v>53160000</v>
      </c>
    </row>
    <row r="32" spans="1:7" x14ac:dyDescent="0.25">
      <c r="A32" s="4" t="s">
        <v>6</v>
      </c>
      <c r="B32" s="5">
        <v>57</v>
      </c>
      <c r="C32" s="6">
        <v>765302800</v>
      </c>
      <c r="D32" s="6">
        <v>562184435</v>
      </c>
    </row>
    <row r="33" spans="1:4" x14ac:dyDescent="0.25">
      <c r="A33" s="4" t="s">
        <v>13</v>
      </c>
      <c r="B33" s="5">
        <v>1</v>
      </c>
      <c r="C33" s="6">
        <v>24727826.34</v>
      </c>
      <c r="D33" s="6">
        <v>17309478</v>
      </c>
    </row>
    <row r="34" spans="1:4" x14ac:dyDescent="0.25">
      <c r="A34" s="8" t="s">
        <v>12</v>
      </c>
      <c r="B34" s="9">
        <v>387</v>
      </c>
      <c r="C34" s="10">
        <v>5145826757.5300007</v>
      </c>
      <c r="D34" s="10">
        <v>3834212194</v>
      </c>
    </row>
    <row r="37" spans="1:4" ht="21" x14ac:dyDescent="0.35">
      <c r="A37" s="1" t="s">
        <v>25</v>
      </c>
      <c r="B37" s="11"/>
      <c r="C37" s="11"/>
      <c r="D37"/>
    </row>
    <row r="38" spans="1:4" x14ac:dyDescent="0.25">
      <c r="A38"/>
      <c r="B38"/>
      <c r="C38"/>
      <c r="D38"/>
    </row>
    <row r="39" spans="1:4" x14ac:dyDescent="0.25">
      <c r="A39" s="7" t="s">
        <v>22</v>
      </c>
      <c r="B39" s="24" t="s">
        <v>2</v>
      </c>
      <c r="C39" s="24" t="s">
        <v>32</v>
      </c>
      <c r="D39" s="42" t="s">
        <v>33</v>
      </c>
    </row>
    <row r="40" spans="1:4" x14ac:dyDescent="0.25">
      <c r="A40" s="4" t="s">
        <v>14</v>
      </c>
      <c r="B40" s="5">
        <v>3</v>
      </c>
      <c r="C40" s="6">
        <v>23500000</v>
      </c>
      <c r="D40" s="6">
        <v>18800000</v>
      </c>
    </row>
    <row r="41" spans="1:4" x14ac:dyDescent="0.25">
      <c r="A41" s="4" t="s">
        <v>23</v>
      </c>
      <c r="B41" s="5">
        <v>1</v>
      </c>
      <c r="C41" s="6">
        <v>10000000</v>
      </c>
      <c r="D41" s="6">
        <v>8000000</v>
      </c>
    </row>
    <row r="42" spans="1:4" x14ac:dyDescent="0.25">
      <c r="A42" s="4" t="s">
        <v>7</v>
      </c>
      <c r="B42" s="5">
        <v>671</v>
      </c>
      <c r="C42" s="6">
        <v>2804377000</v>
      </c>
      <c r="D42" s="6">
        <v>2243501600</v>
      </c>
    </row>
    <row r="43" spans="1:4" x14ac:dyDescent="0.25">
      <c r="A43" s="4" t="s">
        <v>5</v>
      </c>
      <c r="B43" s="5">
        <v>778</v>
      </c>
      <c r="C43" s="6">
        <v>3645663512.4499998</v>
      </c>
      <c r="D43" s="6">
        <v>2916530810</v>
      </c>
    </row>
    <row r="44" spans="1:4" x14ac:dyDescent="0.25">
      <c r="A44" s="4" t="s">
        <v>15</v>
      </c>
      <c r="B44" s="5">
        <v>5</v>
      </c>
      <c r="C44" s="6">
        <v>14900000</v>
      </c>
      <c r="D44" s="6">
        <v>11920000</v>
      </c>
    </row>
    <row r="45" spans="1:4" x14ac:dyDescent="0.25">
      <c r="A45" s="4" t="s">
        <v>16</v>
      </c>
      <c r="B45" s="5">
        <v>45</v>
      </c>
      <c r="C45" s="6">
        <v>76511000</v>
      </c>
      <c r="D45" s="6">
        <v>61208800</v>
      </c>
    </row>
    <row r="46" spans="1:4" x14ac:dyDescent="0.25">
      <c r="A46" s="4" t="s">
        <v>19</v>
      </c>
      <c r="B46" s="5">
        <v>1</v>
      </c>
      <c r="C46" s="6">
        <v>15000000</v>
      </c>
      <c r="D46" s="6">
        <v>12000000</v>
      </c>
    </row>
    <row r="47" spans="1:4" x14ac:dyDescent="0.25">
      <c r="A47" s="4" t="s">
        <v>4</v>
      </c>
      <c r="B47" s="5">
        <v>960</v>
      </c>
      <c r="C47" s="6">
        <v>4271960692</v>
      </c>
      <c r="D47" s="6">
        <v>3416568554</v>
      </c>
    </row>
    <row r="48" spans="1:4" x14ac:dyDescent="0.25">
      <c r="A48" s="4" t="s">
        <v>10</v>
      </c>
      <c r="B48" s="5">
        <v>441</v>
      </c>
      <c r="C48" s="6">
        <v>1291036297</v>
      </c>
      <c r="D48" s="6">
        <v>1032829038</v>
      </c>
    </row>
    <row r="49" spans="1:4" x14ac:dyDescent="0.25">
      <c r="A49" s="4" t="s">
        <v>11</v>
      </c>
      <c r="B49" s="5">
        <v>46</v>
      </c>
      <c r="C49" s="6">
        <v>226159520</v>
      </c>
      <c r="D49" s="6">
        <v>180927616</v>
      </c>
    </row>
    <row r="50" spans="1:4" x14ac:dyDescent="0.25">
      <c r="A50" s="4" t="s">
        <v>8</v>
      </c>
      <c r="B50" s="5">
        <v>110</v>
      </c>
      <c r="C50" s="6">
        <v>569336000</v>
      </c>
      <c r="D50" s="6">
        <v>455468800</v>
      </c>
    </row>
    <row r="51" spans="1:4" x14ac:dyDescent="0.25">
      <c r="A51" s="4" t="s">
        <v>9</v>
      </c>
      <c r="B51" s="5">
        <v>24</v>
      </c>
      <c r="C51" s="6">
        <v>76945000</v>
      </c>
      <c r="D51" s="6">
        <v>61556000</v>
      </c>
    </row>
    <row r="52" spans="1:4" x14ac:dyDescent="0.25">
      <c r="A52" s="4" t="s">
        <v>6</v>
      </c>
      <c r="B52" s="5">
        <v>232</v>
      </c>
      <c r="C52" s="6">
        <v>1863883450</v>
      </c>
      <c r="D52" s="6">
        <v>1490306760</v>
      </c>
    </row>
    <row r="53" spans="1:4" x14ac:dyDescent="0.25">
      <c r="A53" s="4" t="s">
        <v>17</v>
      </c>
      <c r="B53" s="5">
        <v>4</v>
      </c>
      <c r="C53" s="6">
        <v>14800000</v>
      </c>
      <c r="D53" s="6">
        <v>11840000</v>
      </c>
    </row>
    <row r="54" spans="1:4" x14ac:dyDescent="0.25">
      <c r="A54" s="8" t="s">
        <v>12</v>
      </c>
      <c r="B54" s="9">
        <v>3321</v>
      </c>
      <c r="C54" s="10">
        <v>14904072471.450001</v>
      </c>
      <c r="D54" s="10">
        <v>11921457978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3" sqref="C3"/>
    </sheetView>
  </sheetViews>
  <sheetFormatPr defaultColWidth="9.140625" defaultRowHeight="15" x14ac:dyDescent="0.25"/>
  <cols>
    <col min="1" max="1" width="34.28515625" style="3" customWidth="1"/>
    <col min="2" max="2" width="13.5703125" style="3" customWidth="1"/>
    <col min="3" max="3" width="24.5703125" style="3" bestFit="1" customWidth="1"/>
    <col min="4" max="16384" width="9.140625" style="3"/>
  </cols>
  <sheetData>
    <row r="1" spans="1:3" ht="21" x14ac:dyDescent="0.35">
      <c r="A1" s="1" t="s">
        <v>0</v>
      </c>
      <c r="B1" s="2"/>
    </row>
    <row r="3" spans="1:3" x14ac:dyDescent="0.25">
      <c r="A3" s="15" t="s">
        <v>1</v>
      </c>
      <c r="B3" s="57" t="s">
        <v>2</v>
      </c>
      <c r="C3" s="57" t="s">
        <v>3</v>
      </c>
    </row>
    <row r="4" spans="1:3" x14ac:dyDescent="0.25">
      <c r="A4" s="22" t="s">
        <v>7</v>
      </c>
      <c r="B4" s="23">
        <v>90</v>
      </c>
      <c r="C4" s="14">
        <v>764585178</v>
      </c>
    </row>
    <row r="5" spans="1:3" x14ac:dyDescent="0.25">
      <c r="A5" s="22" t="s">
        <v>5</v>
      </c>
      <c r="B5" s="23">
        <v>81</v>
      </c>
      <c r="C5" s="14">
        <v>822859680</v>
      </c>
    </row>
    <row r="6" spans="1:3" x14ac:dyDescent="0.25">
      <c r="A6" s="22" t="s">
        <v>4</v>
      </c>
      <c r="B6" s="23">
        <v>117</v>
      </c>
      <c r="C6" s="14">
        <v>1362243499</v>
      </c>
    </row>
    <row r="7" spans="1:3" x14ac:dyDescent="0.25">
      <c r="A7" s="22" t="s">
        <v>10</v>
      </c>
      <c r="B7" s="23">
        <v>5</v>
      </c>
      <c r="C7" s="14">
        <v>35608000</v>
      </c>
    </row>
    <row r="8" spans="1:3" x14ac:dyDescent="0.25">
      <c r="A8" s="22" t="s">
        <v>11</v>
      </c>
      <c r="B8" s="23">
        <v>3</v>
      </c>
      <c r="C8" s="14">
        <v>22100000</v>
      </c>
    </row>
    <row r="9" spans="1:3" x14ac:dyDescent="0.25">
      <c r="A9" s="22" t="s">
        <v>8</v>
      </c>
      <c r="B9" s="23">
        <v>34</v>
      </c>
      <c r="C9" s="14">
        <v>371093499</v>
      </c>
    </row>
    <row r="10" spans="1:3" x14ac:dyDescent="0.25">
      <c r="A10" s="22" t="s">
        <v>9</v>
      </c>
      <c r="B10" s="23">
        <v>8</v>
      </c>
      <c r="C10" s="14">
        <v>82292700</v>
      </c>
    </row>
    <row r="11" spans="1:3" x14ac:dyDescent="0.25">
      <c r="A11" s="22" t="s">
        <v>6</v>
      </c>
      <c r="B11" s="23">
        <v>80</v>
      </c>
      <c r="C11" s="14">
        <v>813255934</v>
      </c>
    </row>
    <row r="12" spans="1:3" ht="21.75" customHeight="1" x14ac:dyDescent="0.25">
      <c r="A12" s="20" t="s">
        <v>12</v>
      </c>
      <c r="B12" s="15">
        <f>SUM(B4:B11)</f>
        <v>418</v>
      </c>
      <c r="C12" s="21">
        <v>4274038490</v>
      </c>
    </row>
  </sheetData>
  <sortState ref="A4:C11">
    <sortCondition ref="A4:A1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defaultRowHeight="15" x14ac:dyDescent="0.25"/>
  <cols>
    <col min="1" max="1" width="44.42578125" bestFit="1" customWidth="1"/>
    <col min="2" max="2" width="8.85546875" customWidth="1"/>
    <col min="3" max="3" width="26.140625" bestFit="1" customWidth="1"/>
    <col min="5" max="5" width="12.28515625" bestFit="1" customWidth="1"/>
  </cols>
  <sheetData>
    <row r="1" spans="1:3" ht="21" x14ac:dyDescent="0.35">
      <c r="A1" s="1" t="s">
        <v>38</v>
      </c>
      <c r="B1" s="11"/>
    </row>
    <row r="3" spans="1:3" x14ac:dyDescent="0.25">
      <c r="A3" s="15" t="s">
        <v>1</v>
      </c>
      <c r="B3" s="16" t="s">
        <v>2</v>
      </c>
      <c r="C3" s="16" t="s">
        <v>27</v>
      </c>
    </row>
    <row r="4" spans="1:3" x14ac:dyDescent="0.25">
      <c r="A4" s="4" t="s">
        <v>14</v>
      </c>
      <c r="B4" s="13">
        <f>'2020'!B4</f>
        <v>3</v>
      </c>
      <c r="C4" s="14">
        <f>'2020'!D4</f>
        <v>18800000</v>
      </c>
    </row>
    <row r="5" spans="1:3" x14ac:dyDescent="0.25">
      <c r="A5" s="4" t="s">
        <v>18</v>
      </c>
      <c r="B5" s="13">
        <f>'2020'!B5</f>
        <v>1</v>
      </c>
      <c r="C5" s="14">
        <f>'2020'!D5</f>
        <v>8000000</v>
      </c>
    </row>
    <row r="6" spans="1:3" x14ac:dyDescent="0.25">
      <c r="A6" s="4" t="s">
        <v>7</v>
      </c>
      <c r="B6" s="13">
        <f>'2019'!B4+'2020'!B6+'2021'!K5+'2022'!B5</f>
        <v>1100</v>
      </c>
      <c r="C6" s="14">
        <f>'2019'!C4+'2020'!D6+'2021'!M5+'2022'!C5</f>
        <v>6560262130.5999994</v>
      </c>
    </row>
    <row r="7" spans="1:3" x14ac:dyDescent="0.25">
      <c r="A7" s="4" t="s">
        <v>5</v>
      </c>
      <c r="B7" s="13">
        <f>'2019'!B5+'2020'!B7+'2021'!K6+'2022'!B6</f>
        <v>1431</v>
      </c>
      <c r="C7" s="14">
        <f>'2019'!C5+'2020'!D7+'2021'!M6+'2022'!C6</f>
        <v>11383260749</v>
      </c>
    </row>
    <row r="8" spans="1:3" x14ac:dyDescent="0.25">
      <c r="A8" s="4" t="s">
        <v>15</v>
      </c>
      <c r="B8" s="13">
        <f>'2020'!B8</f>
        <v>5</v>
      </c>
      <c r="C8" s="14">
        <f>'2020'!D8</f>
        <v>11920000</v>
      </c>
    </row>
    <row r="9" spans="1:3" x14ac:dyDescent="0.25">
      <c r="A9" s="4" t="s">
        <v>16</v>
      </c>
      <c r="B9" s="13">
        <f>'2020'!B9</f>
        <v>45</v>
      </c>
      <c r="C9" s="14">
        <f>'2020'!D9</f>
        <v>61208800</v>
      </c>
    </row>
    <row r="10" spans="1:3" x14ac:dyDescent="0.25">
      <c r="A10" s="4" t="s">
        <v>19</v>
      </c>
      <c r="B10" s="13">
        <f>'2020'!B10</f>
        <v>1</v>
      </c>
      <c r="C10" s="14">
        <f>'2020'!D10</f>
        <v>12000000</v>
      </c>
    </row>
    <row r="11" spans="1:3" x14ac:dyDescent="0.25">
      <c r="A11" s="4" t="s">
        <v>4</v>
      </c>
      <c r="B11" s="13">
        <f>'2019'!B6+'2020'!B11+'2021'!K7+'2022'!B7</f>
        <v>1499</v>
      </c>
      <c r="C11" s="14">
        <f>'2019'!C6+'2020'!D11+'2021'!M7+'2022'!C7</f>
        <v>10339092981.35</v>
      </c>
    </row>
    <row r="12" spans="1:3" x14ac:dyDescent="0.25">
      <c r="A12" s="4" t="s">
        <v>35</v>
      </c>
      <c r="B12" s="13">
        <f>'2021'!K14+'2022'!B14+'2022'!B14</f>
        <v>36</v>
      </c>
      <c r="C12" s="14">
        <f>'2021'!M14+'2022'!C14+'2022'!C14</f>
        <v>244486674.92000002</v>
      </c>
    </row>
    <row r="13" spans="1:3" x14ac:dyDescent="0.25">
      <c r="A13" s="4" t="s">
        <v>10</v>
      </c>
      <c r="B13" s="13">
        <f>'2019'!B7+'2020'!B12+'2021'!H8+'2022'!B8</f>
        <v>485</v>
      </c>
      <c r="C13" s="14">
        <f>'2019'!C7+'2020'!D12+'2021'!M8+'2022'!C8</f>
        <v>1546301558</v>
      </c>
    </row>
    <row r="14" spans="1:3" x14ac:dyDescent="0.25">
      <c r="A14" s="4" t="s">
        <v>20</v>
      </c>
      <c r="B14" s="13">
        <f>'2019'!B8+'2020'!B13+'2021'!K9+'2022'!B9</f>
        <v>84</v>
      </c>
      <c r="C14" s="14">
        <f>'2019'!C8+'2020'!D13+'2021'!M9+'2022'!C9</f>
        <v>576298899</v>
      </c>
    </row>
    <row r="15" spans="1:3" x14ac:dyDescent="0.25">
      <c r="A15" s="4" t="s">
        <v>8</v>
      </c>
      <c r="B15" s="13">
        <f>'2019'!B9+'2020'!B14+'2021'!K10+'2022'!B10</f>
        <v>256</v>
      </c>
      <c r="C15" s="14">
        <f>'2019'!C9+'2020'!D14+'2021'!M10+'2022'!C10</f>
        <v>2237321957.8400002</v>
      </c>
    </row>
    <row r="16" spans="1:3" x14ac:dyDescent="0.25">
      <c r="A16" s="4" t="s">
        <v>9</v>
      </c>
      <c r="B16" s="13">
        <f>'2019'!B10+'2020'!B15+'2021'!K11+'2022'!B11</f>
        <v>55</v>
      </c>
      <c r="C16" s="14">
        <f>'2019'!C10+'2020'!D15+'2021'!M11+'2022'!C11</f>
        <v>287710832</v>
      </c>
    </row>
    <row r="17" spans="1:3" x14ac:dyDescent="0.25">
      <c r="A17" s="4" t="s">
        <v>21</v>
      </c>
      <c r="B17" s="13">
        <f>'2019'!B11+'2020'!B16+'2021'!K12+'2022'!B12</f>
        <v>573</v>
      </c>
      <c r="C17" s="14">
        <f>'2019'!C11+'2020'!D16+'2021'!M12+'2022'!C12</f>
        <v>5373431836</v>
      </c>
    </row>
    <row r="18" spans="1:3" x14ac:dyDescent="0.25">
      <c r="A18" s="4" t="s">
        <v>13</v>
      </c>
      <c r="B18" s="13">
        <f>'2020'!B18+'2021'!K13+'2022'!B13</f>
        <v>4</v>
      </c>
      <c r="C18" s="14">
        <f>'2020'!D18+'2021'!M13+'2022'!C13</f>
        <v>61799003</v>
      </c>
    </row>
    <row r="19" spans="1:3" x14ac:dyDescent="0.25">
      <c r="A19" s="4" t="s">
        <v>17</v>
      </c>
      <c r="B19" s="13">
        <f>'2020'!B17</f>
        <v>4</v>
      </c>
      <c r="C19" s="14">
        <f>'2020'!D18</f>
        <v>17309478</v>
      </c>
    </row>
    <row r="20" spans="1:3" x14ac:dyDescent="0.25">
      <c r="A20" s="17" t="s">
        <v>12</v>
      </c>
      <c r="B20" s="18">
        <f>SUM(B4:B19)</f>
        <v>5582</v>
      </c>
      <c r="C20" s="19">
        <f>SUM(C4:C19)</f>
        <v>38739204899.709991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Souhrn 2019 až 2022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lafantova</dc:creator>
  <cp:lastModifiedBy>lafantova</cp:lastModifiedBy>
  <dcterms:created xsi:type="dcterms:W3CDTF">2020-10-13T12:34:38Z</dcterms:created>
  <dcterms:modified xsi:type="dcterms:W3CDTF">2023-03-14T10:07:51Z</dcterms:modified>
</cp:coreProperties>
</file>