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Users\ripa\Desktop\"/>
    </mc:Choice>
  </mc:AlternateContent>
  <workbookProtection workbookAlgorithmName="SHA-512" workbookHashValue="yx2kH48OdJSAs9gZhoAdo8fs5ALT/Drxh+a2xdLCas5sueRMWxFxAcFMLIDgXK90QLBDRVC1l3f6jonymKv3Vg==" workbookSaltValue="QVpoSdcZR4cwe+wJw5g2Fw==" workbookSpinCount="100000" lockStructure="1"/>
  <bookViews>
    <workbookView xWindow="0" yWindow="0" windowWidth="28800" windowHeight="11700"/>
  </bookViews>
  <sheets>
    <sheet name="SKUPINA" sheetId="8" r:id="rId1"/>
    <sheet name="PROHLÁŠENÍ" sheetId="1" state="hidden" r:id="rId2"/>
    <sheet name="DOPORUČENÝ POSTUP" sheetId="7" r:id="rId3"/>
    <sheet name="Výpočty PVO" sheetId="9" state="hidden" r:id="rId4"/>
    <sheet name="Výpočty MSP" sheetId="4" state="hidden" r:id="rId5"/>
  </sheets>
  <externalReferences>
    <externalReference r:id="rId6"/>
  </externalReferences>
  <definedNames>
    <definedName name="_ftn1" localSheetId="1">PROHLÁŠENÍ!#REF!</definedName>
    <definedName name="_ftn1" localSheetId="0">SKUPINA!#REF!</definedName>
    <definedName name="_ftnref1" localSheetId="1">PROHLÁŠENÍ!#REF!</definedName>
    <definedName name="_ftnref1" localSheetId="0">SKUPINA!#REF!</definedName>
    <definedName name="_ROK2">'Výpočty PVO'!$A$40:$B$40</definedName>
    <definedName name="_rok3">'Výpočty MSP'!$B$3:$B$5</definedName>
    <definedName name="_rok4">'Výpočty MSP'!$B$4:$B$5</definedName>
    <definedName name="ANONE">'Výpočty MSP'!$A$57:$A$58</definedName>
    <definedName name="ciselnik">'Výpočty MSP'!$A$43:$A$46</definedName>
    <definedName name="forma">'Výpočty PVO'!$A$38:$E$38</definedName>
    <definedName name="forma2">'Výpočty PVO'!$A$39:$E$39</definedName>
    <definedName name="_xlnm.Print_Area" localSheetId="2">'DOPORUČENÝ POSTUP'!$B$2:$B$23</definedName>
    <definedName name="_xlnm.Print_Area" localSheetId="1">PROHLÁŠENÍ!$A$1:$D$41</definedName>
    <definedName name="_xlnm.Print_Area" localSheetId="0">SKUPINA!$B$2:$AG$109</definedName>
    <definedName name="podani">'Výpočty MSP'!$A$42:$A$45</definedName>
    <definedName name="podat">'Výpočty MSP'!$A$43:$A$44</definedName>
    <definedName name="podat2">'Výpočty MSP'!$A$43:$A$45</definedName>
    <definedName name="ROK" localSheetId="0">[1]List1!$B$1:$B$2</definedName>
    <definedName name="ROK">'Výpočty MSP'!$B$2:$B$3</definedName>
    <definedName name="rokpodat">'Výpočty MSP'!$A$48:$A$49</definedName>
    <definedName name="skupina" localSheetId="0">[1]List1!$C$1:$C$2</definedName>
    <definedName name="skupina">'Výpočty MSP'!$C$2:$C$3</definedName>
    <definedName name="SOUHLAS" localSheetId="0">[1]List1!$A$1:$A$2</definedName>
    <definedName name="SOUHLAS">'Výpočty MSP'!$A$2:$A$3</definedName>
    <definedName name="velikost" localSheetId="0">[1]List1!$E$2:$E$4</definedName>
    <definedName name="velikost">'Výpočty MSP'!$E$4:$E$6</definedName>
    <definedName name="vznik">'Výpočty MSP'!$B$3:$B$7</definedName>
    <definedName name="vznik2">'Výpočty MSP'!$B$6:$B$8</definedName>
    <definedName name="Z_27EAD798_63F7_457C_B99F_9C97F6EA41D3_.wvu.Cols" localSheetId="1" hidden="1">PROHLÁŠENÍ!$E:$L</definedName>
    <definedName name="Z_27EAD798_63F7_457C_B99F_9C97F6EA41D3_.wvu.Cols" localSheetId="0" hidden="1">SKUPINA!$I:$I,SKUPINA!$P:$T,SKUPINA!$Z:$AB</definedName>
    <definedName name="Z_27EAD798_63F7_457C_B99F_9C97F6EA41D3_.wvu.PrintArea" localSheetId="1" hidden="1">PROHLÁŠENÍ!$A$1:$D$41</definedName>
    <definedName name="Z_27EAD798_63F7_457C_B99F_9C97F6EA41D3_.wvu.PrintArea" localSheetId="0" hidden="1">SKUPINA!$B$5:$Y$80</definedName>
  </definedNames>
  <calcPr calcId="162913"/>
  <customWorkbookViews>
    <customWorkbookView name="a" guid="{27EAD798-63F7-457C-B99F-9C97F6EA41D3}" maximized="1" xWindow="-8" yWindow="-8" windowWidth="1936" windowHeight="1056" activeSheetId="1" showFormulaBar="0"/>
  </customWorkbookViews>
</workbook>
</file>

<file path=xl/calcChain.xml><?xml version="1.0" encoding="utf-8"?>
<calcChain xmlns="http://schemas.openxmlformats.org/spreadsheetml/2006/main">
  <c r="C18" i="4" l="1"/>
  <c r="A170" i="4" l="1"/>
  <c r="A166" i="4"/>
  <c r="A154" i="4"/>
  <c r="A167" i="4" l="1"/>
  <c r="M12" i="8" s="1"/>
  <c r="A160" i="4"/>
  <c r="B105" i="8" s="1"/>
  <c r="A171" i="4"/>
  <c r="M14" i="8" s="1"/>
  <c r="A161" i="4"/>
  <c r="B4" i="8" s="1"/>
  <c r="A145" i="4" l="1"/>
  <c r="A125" i="4"/>
  <c r="A126" i="4"/>
  <c r="A127" i="4"/>
  <c r="A128" i="4"/>
  <c r="A129" i="4"/>
  <c r="A130" i="4"/>
  <c r="A131" i="4"/>
  <c r="A132" i="4"/>
  <c r="A133" i="4"/>
  <c r="A134" i="4"/>
  <c r="A135" i="4"/>
  <c r="A136" i="4"/>
  <c r="A137" i="4"/>
  <c r="A138" i="4"/>
  <c r="A140" i="4"/>
  <c r="A141" i="4"/>
  <c r="A142" i="4"/>
  <c r="A143" i="4"/>
  <c r="A144" i="4"/>
  <c r="A124" i="4"/>
  <c r="A121" i="4"/>
  <c r="A115" i="4"/>
  <c r="A116" i="4"/>
  <c r="A117" i="4"/>
  <c r="A118" i="4"/>
  <c r="A119" i="4"/>
  <c r="A120" i="4"/>
  <c r="A113" i="4"/>
  <c r="A114" i="4"/>
  <c r="A111" i="4"/>
  <c r="A112" i="4"/>
  <c r="A94" i="4"/>
  <c r="A95" i="4"/>
  <c r="A96" i="4"/>
  <c r="A97" i="4"/>
  <c r="A98" i="4"/>
  <c r="A99" i="4"/>
  <c r="A100" i="4"/>
  <c r="A101" i="4"/>
  <c r="A102" i="4"/>
  <c r="A103" i="4"/>
  <c r="A104" i="4"/>
  <c r="A105" i="4"/>
  <c r="A106" i="4"/>
  <c r="A107" i="4"/>
  <c r="A108" i="4"/>
  <c r="A109" i="4"/>
  <c r="A110" i="4"/>
  <c r="A93" i="4"/>
  <c r="A122" i="4" l="1"/>
  <c r="B57" i="8"/>
  <c r="B93" i="4" l="1"/>
  <c r="A156" i="4" s="1"/>
  <c r="G24" i="8" s="1"/>
  <c r="C93" i="4"/>
  <c r="A157" i="4" l="1"/>
  <c r="H23" i="8" s="1"/>
  <c r="AC28" i="8"/>
  <c r="AC29" i="8"/>
  <c r="AC30" i="8"/>
  <c r="AC31" i="8"/>
  <c r="AC32" i="8"/>
  <c r="AC33" i="8"/>
  <c r="AC34" i="8"/>
  <c r="AC35" i="8"/>
  <c r="AC36" i="8"/>
  <c r="AC37" i="8"/>
  <c r="AC38" i="8"/>
  <c r="AC39" i="8"/>
  <c r="AC40" i="8"/>
  <c r="AC41" i="8"/>
  <c r="AC42" i="8"/>
  <c r="AC43" i="8"/>
  <c r="AC44" i="8"/>
  <c r="AC45" i="8"/>
  <c r="AC46" i="8"/>
  <c r="AC27" i="8"/>
  <c r="AC26" i="8"/>
  <c r="T28" i="8"/>
  <c r="T29" i="8"/>
  <c r="T30" i="8"/>
  <c r="T31" i="8"/>
  <c r="T32" i="8"/>
  <c r="T33" i="8"/>
  <c r="T34" i="8"/>
  <c r="T35" i="8"/>
  <c r="T36" i="8"/>
  <c r="T37" i="8"/>
  <c r="T38" i="8"/>
  <c r="T39" i="8"/>
  <c r="T40" i="8"/>
  <c r="T41" i="8"/>
  <c r="T42" i="8"/>
  <c r="T43" i="8"/>
  <c r="T44" i="8"/>
  <c r="T45" i="8"/>
  <c r="T46" i="8"/>
  <c r="T27" i="8"/>
  <c r="T26" i="8"/>
  <c r="T49" i="8"/>
  <c r="F20" i="8"/>
  <c r="I24" i="4" l="1"/>
  <c r="I3" i="4" l="1"/>
  <c r="AC75" i="8" l="1"/>
  <c r="AC76" i="8"/>
  <c r="AC77" i="8"/>
  <c r="AC78" i="8"/>
  <c r="AC79" i="8"/>
  <c r="T75" i="8"/>
  <c r="T76" i="8"/>
  <c r="T77" i="8"/>
  <c r="T78" i="8"/>
  <c r="T79" i="8"/>
  <c r="AC59" i="8"/>
  <c r="AC60" i="8"/>
  <c r="AC61" i="8"/>
  <c r="AC62" i="8"/>
  <c r="AC63" i="8"/>
  <c r="AC64" i="8"/>
  <c r="AC65" i="8"/>
  <c r="AC66" i="8"/>
  <c r="AC67" i="8"/>
  <c r="AC68" i="8"/>
  <c r="AC69" i="8"/>
  <c r="AC70" i="8"/>
  <c r="AC71" i="8"/>
  <c r="AC72" i="8"/>
  <c r="T59" i="8"/>
  <c r="T60" i="8"/>
  <c r="T61" i="8"/>
  <c r="T62" i="8"/>
  <c r="T63" i="8"/>
  <c r="T64" i="8"/>
  <c r="T65" i="8"/>
  <c r="T66" i="8"/>
  <c r="T67" i="8"/>
  <c r="T68" i="8"/>
  <c r="T69" i="8"/>
  <c r="T70" i="8"/>
  <c r="T71" i="8"/>
  <c r="T72" i="8"/>
  <c r="AC49" i="8"/>
  <c r="AC50" i="8"/>
  <c r="AC51" i="8"/>
  <c r="AC52" i="8"/>
  <c r="AC53" i="8"/>
  <c r="T50" i="8"/>
  <c r="T51" i="8"/>
  <c r="T52" i="8"/>
  <c r="T53" i="8"/>
  <c r="T25" i="8"/>
  <c r="AK78" i="8" l="1"/>
  <c r="AK77" i="8"/>
  <c r="AJ78" i="8"/>
  <c r="AJ77" i="8"/>
  <c r="AI78" i="8"/>
  <c r="AI77" i="8"/>
  <c r="AB78" i="8"/>
  <c r="AB77" i="8"/>
  <c r="AA78" i="8"/>
  <c r="AA77" i="8"/>
  <c r="Z78" i="8"/>
  <c r="Z77" i="8"/>
  <c r="R78" i="8"/>
  <c r="R77" i="8"/>
  <c r="Q78" i="8"/>
  <c r="Q77" i="8"/>
  <c r="P78" i="8"/>
  <c r="P77" i="8"/>
  <c r="U18" i="8"/>
  <c r="K22" i="8"/>
  <c r="M83" i="8" l="1"/>
  <c r="L83" i="8"/>
  <c r="X55" i="8" l="1"/>
  <c r="B20" i="8" l="1"/>
  <c r="J105" i="8" l="1"/>
  <c r="AC74" i="8"/>
  <c r="T74" i="8"/>
  <c r="AC58" i="8"/>
  <c r="T58" i="8"/>
  <c r="AC48" i="8"/>
  <c r="T48" i="8"/>
  <c r="AC25" i="8"/>
  <c r="D13" i="1" l="1"/>
  <c r="C13" i="1"/>
  <c r="B13" i="1"/>
  <c r="D5" i="1"/>
  <c r="B3" i="1"/>
  <c r="D36" i="1"/>
  <c r="J73" i="8" l="1"/>
  <c r="A139" i="4" s="1"/>
  <c r="A146" i="4" s="1"/>
  <c r="B124" i="4" s="1"/>
  <c r="A158" i="4" s="1"/>
  <c r="AC47" i="8"/>
  <c r="T47" i="8"/>
  <c r="C124" i="4" l="1"/>
  <c r="G57" i="8"/>
  <c r="T73" i="8"/>
  <c r="AC73" i="8"/>
  <c r="J22" i="8"/>
  <c r="J57" i="8"/>
  <c r="AC24" i="8"/>
  <c r="T24" i="8"/>
  <c r="A159" i="4" l="1"/>
  <c r="H57" i="8" s="1"/>
  <c r="AC57" i="8"/>
  <c r="T57" i="8"/>
  <c r="AC22" i="8" l="1"/>
  <c r="AC55" i="8" s="1"/>
  <c r="T22" i="8"/>
  <c r="T55" i="8" s="1"/>
  <c r="J55" i="8"/>
  <c r="AG55" i="8" l="1"/>
  <c r="AD55" i="8"/>
  <c r="U55" i="8"/>
  <c r="AF22" i="8" l="1"/>
  <c r="AE22" i="8"/>
  <c r="W22" i="8"/>
  <c r="V22" i="8"/>
  <c r="U22" i="8"/>
  <c r="M22" i="8"/>
  <c r="M55" i="8" s="1"/>
  <c r="L22" i="8"/>
  <c r="L55" i="8" s="1"/>
  <c r="AE55" i="8" l="1"/>
  <c r="V55" i="8"/>
  <c r="AF55" i="8"/>
  <c r="W55" i="8"/>
  <c r="W83" i="8" l="1"/>
  <c r="AF83" i="8" s="1"/>
  <c r="V83" i="8"/>
  <c r="AE83" i="8" s="1"/>
  <c r="C44" i="4"/>
  <c r="C59" i="4" s="1"/>
  <c r="C71" i="4" s="1"/>
  <c r="C61" i="4" l="1"/>
  <c r="F12" i="8" s="1"/>
  <c r="C63" i="4"/>
  <c r="AD18" i="8"/>
  <c r="AD22" i="8" s="1"/>
  <c r="C66" i="4" l="1"/>
  <c r="A48" i="4"/>
  <c r="A53" i="4" s="1"/>
  <c r="C48" i="4"/>
  <c r="E47" i="8" s="1"/>
  <c r="C46" i="4"/>
  <c r="AK75" i="8"/>
  <c r="AK76" i="8"/>
  <c r="AK79" i="8"/>
  <c r="AK65" i="8"/>
  <c r="AK66" i="8"/>
  <c r="AK67" i="8"/>
  <c r="AK68" i="8"/>
  <c r="AK69" i="8"/>
  <c r="AK70" i="8"/>
  <c r="AK71" i="8"/>
  <c r="AK72" i="8"/>
  <c r="AJ75" i="8"/>
  <c r="AJ76" i="8"/>
  <c r="AJ79" i="8"/>
  <c r="AJ65" i="8"/>
  <c r="AJ66" i="8"/>
  <c r="AJ67" i="8"/>
  <c r="AJ68" i="8"/>
  <c r="AJ69" i="8"/>
  <c r="AJ70" i="8"/>
  <c r="AJ71" i="8"/>
  <c r="AJ72" i="8"/>
  <c r="AI75" i="8"/>
  <c r="AI76" i="8"/>
  <c r="AI79" i="8"/>
  <c r="AI65" i="8"/>
  <c r="AI66" i="8"/>
  <c r="AI67" i="8"/>
  <c r="AI68" i="8"/>
  <c r="AI69" i="8"/>
  <c r="AI70" i="8"/>
  <c r="AI71" i="8"/>
  <c r="AI72" i="8"/>
  <c r="AB75" i="8"/>
  <c r="AB76" i="8"/>
  <c r="AB79" i="8"/>
  <c r="AA75" i="8"/>
  <c r="AA76" i="8"/>
  <c r="AA79" i="8"/>
  <c r="AB59" i="8"/>
  <c r="AB60" i="8"/>
  <c r="AB61" i="8"/>
  <c r="AB62" i="8"/>
  <c r="AB63" i="8"/>
  <c r="AB64" i="8"/>
  <c r="AB65" i="8"/>
  <c r="AB66" i="8"/>
  <c r="AB67" i="8"/>
  <c r="AB68" i="8"/>
  <c r="AB69" i="8"/>
  <c r="AB70" i="8"/>
  <c r="AB71" i="8"/>
  <c r="AB72" i="8"/>
  <c r="AA65" i="8"/>
  <c r="AA66" i="8"/>
  <c r="AA67" i="8"/>
  <c r="AA68" i="8"/>
  <c r="AA69" i="8"/>
  <c r="AA70" i="8"/>
  <c r="AA71" i="8"/>
  <c r="AA72" i="8"/>
  <c r="Z75" i="8"/>
  <c r="Z76" i="8"/>
  <c r="Z79" i="8"/>
  <c r="Z65" i="8"/>
  <c r="Z66" i="8"/>
  <c r="Z67" i="8"/>
  <c r="Z68" i="8"/>
  <c r="Z69" i="8"/>
  <c r="Z70" i="8"/>
  <c r="Z71" i="8"/>
  <c r="Z72" i="8"/>
  <c r="R65" i="8"/>
  <c r="R66" i="8"/>
  <c r="R67" i="8"/>
  <c r="R68" i="8"/>
  <c r="R69" i="8"/>
  <c r="R70" i="8"/>
  <c r="Q65" i="8"/>
  <c r="Q66" i="8"/>
  <c r="Q67" i="8"/>
  <c r="Q68" i="8"/>
  <c r="Q69" i="8"/>
  <c r="Q70" i="8"/>
  <c r="R75" i="8"/>
  <c r="R76" i="8"/>
  <c r="Q75" i="8"/>
  <c r="Q76" i="8"/>
  <c r="P75" i="8"/>
  <c r="P76" i="8"/>
  <c r="P70" i="8"/>
  <c r="P67" i="8"/>
  <c r="P68" i="8"/>
  <c r="P65" i="8"/>
  <c r="P58" i="8"/>
  <c r="C53" i="4" l="1"/>
  <c r="C47" i="8" s="1"/>
  <c r="C73" i="8" s="1"/>
  <c r="C45" i="4"/>
  <c r="C69" i="4"/>
  <c r="I18" i="4"/>
  <c r="A49" i="4"/>
  <c r="A52" i="4" s="1"/>
  <c r="F14" i="8"/>
  <c r="E73" i="8"/>
  <c r="A54" i="4" l="1"/>
  <c r="J20" i="8"/>
  <c r="T20" i="8" s="1"/>
  <c r="AK74" i="8"/>
  <c r="AJ74" i="8"/>
  <c r="AI74" i="8"/>
  <c r="AK64" i="8"/>
  <c r="AJ64" i="8"/>
  <c r="AI64" i="8"/>
  <c r="AK63" i="8"/>
  <c r="AJ63" i="8"/>
  <c r="AI63" i="8"/>
  <c r="AK62" i="8"/>
  <c r="AJ62" i="8"/>
  <c r="AI62" i="8"/>
  <c r="AK61" i="8"/>
  <c r="AJ61" i="8"/>
  <c r="AI61" i="8"/>
  <c r="AK60" i="8"/>
  <c r="AJ60" i="8"/>
  <c r="AI60" i="8"/>
  <c r="AK59" i="8"/>
  <c r="AJ59" i="8"/>
  <c r="AI59" i="8"/>
  <c r="AK58" i="8"/>
  <c r="AJ58" i="8"/>
  <c r="AI58" i="8"/>
  <c r="AB74" i="8"/>
  <c r="AA74" i="8"/>
  <c r="Z74" i="8"/>
  <c r="AA64" i="8"/>
  <c r="Z64" i="8"/>
  <c r="AA63" i="8"/>
  <c r="Z63" i="8"/>
  <c r="AA62" i="8"/>
  <c r="Z62" i="8"/>
  <c r="AA61" i="8"/>
  <c r="Z61" i="8"/>
  <c r="AA60" i="8"/>
  <c r="Z60" i="8"/>
  <c r="AA59" i="8"/>
  <c r="Z59" i="8"/>
  <c r="AB58" i="8"/>
  <c r="AA58" i="8"/>
  <c r="Z58" i="8"/>
  <c r="R59" i="8"/>
  <c r="R60" i="8"/>
  <c r="R61" i="8"/>
  <c r="R62" i="8"/>
  <c r="R63" i="8"/>
  <c r="R64" i="8"/>
  <c r="R71" i="8"/>
  <c r="R72" i="8"/>
  <c r="R74" i="8"/>
  <c r="R79" i="8"/>
  <c r="R58" i="8"/>
  <c r="Q59" i="8"/>
  <c r="Q60" i="8"/>
  <c r="Q61" i="8"/>
  <c r="Q62" i="8"/>
  <c r="Q63" i="8"/>
  <c r="Q64" i="8"/>
  <c r="Q71" i="8"/>
  <c r="Q72" i="8"/>
  <c r="Q74" i="8"/>
  <c r="Q79" i="8"/>
  <c r="Q58" i="8"/>
  <c r="P59" i="8"/>
  <c r="P60" i="8"/>
  <c r="P61" i="8"/>
  <c r="P62" i="8"/>
  <c r="P63" i="8"/>
  <c r="P64" i="8"/>
  <c r="P66" i="8"/>
  <c r="P69" i="8"/>
  <c r="P71" i="8"/>
  <c r="P72" i="8"/>
  <c r="P74" i="8"/>
  <c r="P79" i="8"/>
  <c r="K85" i="8" l="1"/>
  <c r="B17" i="1" s="1"/>
  <c r="AF85" i="8"/>
  <c r="D19" i="1" s="1"/>
  <c r="AE85" i="8"/>
  <c r="D18" i="1" s="1"/>
  <c r="AD85" i="8"/>
  <c r="D17" i="1" s="1"/>
  <c r="L85" i="8"/>
  <c r="B18" i="1" s="1"/>
  <c r="M85" i="8"/>
  <c r="B19" i="1" s="1"/>
  <c r="U85" i="8"/>
  <c r="C17" i="1" s="1"/>
  <c r="V85" i="8"/>
  <c r="C18" i="1" s="1"/>
  <c r="W85" i="8"/>
  <c r="C19" i="1" s="1"/>
  <c r="AC20" i="8"/>
  <c r="C9" i="9"/>
  <c r="U83" i="8"/>
  <c r="AD83" i="8" s="1"/>
  <c r="D21" i="1" l="1"/>
  <c r="D22" i="1"/>
  <c r="C22" i="1"/>
  <c r="C21" i="1"/>
  <c r="B22" i="1"/>
  <c r="B21" i="1"/>
  <c r="C19" i="4"/>
  <c r="L46" i="1" l="1"/>
  <c r="K46" i="1"/>
  <c r="J46" i="1"/>
  <c r="L45" i="1"/>
  <c r="K45" i="1"/>
  <c r="J45" i="1"/>
  <c r="L44" i="1"/>
  <c r="K44" i="1"/>
  <c r="J44" i="1"/>
  <c r="L43" i="1"/>
  <c r="K43" i="1"/>
  <c r="J43" i="1"/>
  <c r="C23" i="4"/>
  <c r="C22" i="4"/>
  <c r="D24" i="9"/>
  <c r="D25" i="9"/>
  <c r="D26" i="9"/>
  <c r="D27" i="9"/>
  <c r="H16" i="9" s="1"/>
  <c r="D28" i="9"/>
  <c r="D29" i="9"/>
  <c r="C24" i="9"/>
  <c r="C25" i="9"/>
  <c r="C26" i="9"/>
  <c r="C27" i="9"/>
  <c r="G16" i="9" s="1"/>
  <c r="C28" i="9"/>
  <c r="C29" i="9"/>
  <c r="C22" i="9"/>
  <c r="C23" i="9"/>
  <c r="C21" i="9"/>
  <c r="D22" i="9"/>
  <c r="D23" i="9"/>
  <c r="D21" i="9"/>
  <c r="C17" i="9"/>
  <c r="C59" i="9" s="1"/>
  <c r="C16" i="9"/>
  <c r="G90" i="9" s="1"/>
  <c r="H65" i="9" s="1"/>
  <c r="C15" i="9"/>
  <c r="C57" i="9" s="1"/>
  <c r="F8" i="9"/>
  <c r="D63" i="9"/>
  <c r="D64" i="9"/>
  <c r="D65" i="9"/>
  <c r="D66" i="9"/>
  <c r="D67" i="9"/>
  <c r="D68" i="9"/>
  <c r="D69" i="9"/>
  <c r="H58" i="9" s="1"/>
  <c r="D70" i="9"/>
  <c r="D71" i="9"/>
  <c r="C64" i="9"/>
  <c r="C65" i="9"/>
  <c r="C66" i="9"/>
  <c r="C67" i="9"/>
  <c r="C68" i="9"/>
  <c r="C69" i="9"/>
  <c r="G58" i="9" s="1"/>
  <c r="C70" i="9"/>
  <c r="C71" i="9"/>
  <c r="C63" i="9"/>
  <c r="C37" i="4"/>
  <c r="C26" i="4"/>
  <c r="C25" i="4"/>
  <c r="J16" i="8"/>
  <c r="N11" i="4"/>
  <c r="C36" i="4"/>
  <c r="C29" i="4"/>
  <c r="C33" i="4"/>
  <c r="C32" i="4"/>
  <c r="C28" i="4"/>
  <c r="G15" i="9"/>
  <c r="C55" i="9"/>
  <c r="G57" i="9" s="1"/>
  <c r="G88" i="9"/>
  <c r="G47" i="9"/>
  <c r="H47" i="9"/>
  <c r="G48" i="9"/>
  <c r="H15" i="9"/>
  <c r="G89" i="9"/>
  <c r="H48" i="9"/>
  <c r="I42" i="1"/>
  <c r="L42" i="1" s="1"/>
  <c r="H42" i="1" s="1"/>
  <c r="K42" i="1" s="1"/>
  <c r="G42" i="1" s="1"/>
  <c r="J42" i="1" s="1"/>
  <c r="C58" i="9" l="1"/>
  <c r="G91" i="9"/>
  <c r="I65" i="9" s="1"/>
  <c r="H57" i="9"/>
  <c r="H88" i="9"/>
  <c r="I88" i="9" s="1"/>
  <c r="G50" i="9"/>
  <c r="I23" i="9" s="1"/>
  <c r="H89" i="9"/>
  <c r="I89" i="9" s="1"/>
  <c r="G49" i="9"/>
  <c r="H23" i="9" s="1"/>
  <c r="D20" i="9"/>
  <c r="C20" i="9" s="1"/>
  <c r="I48" i="9"/>
  <c r="I47" i="9"/>
  <c r="C14" i="9"/>
  <c r="G46" i="9" s="1"/>
  <c r="G23" i="9" s="1"/>
  <c r="T16" i="8"/>
  <c r="G47" i="1"/>
  <c r="J47" i="1" s="1"/>
  <c r="G48" i="1"/>
  <c r="J48" i="1" s="1"/>
  <c r="D62" i="9" l="1"/>
  <c r="C62" i="9" s="1"/>
  <c r="G92" i="9"/>
  <c r="J65" i="9" s="1"/>
  <c r="H47" i="1"/>
  <c r="K47" i="1" s="1"/>
  <c r="G51" i="9"/>
  <c r="J23" i="9" s="1"/>
  <c r="G45" i="9"/>
  <c r="F23" i="9" s="1"/>
  <c r="G87" i="9"/>
  <c r="G65" i="9" s="1"/>
  <c r="G86" i="9"/>
  <c r="H14" i="9"/>
  <c r="H13" i="9"/>
  <c r="C56" i="9"/>
  <c r="H55" i="9" s="1"/>
  <c r="G49" i="1"/>
  <c r="G50" i="1" s="1"/>
  <c r="J50" i="1" s="1"/>
  <c r="G52" i="1" s="1"/>
  <c r="B24" i="1" l="1"/>
  <c r="A75" i="4" s="1"/>
  <c r="K87" i="8" s="1"/>
  <c r="H56" i="9"/>
  <c r="I67" i="9" s="1"/>
  <c r="I25" i="9"/>
  <c r="F52" i="9"/>
  <c r="F93" i="9"/>
  <c r="F65" i="9"/>
  <c r="H48" i="1" l="1"/>
  <c r="H49" i="1" l="1"/>
  <c r="K48" i="1"/>
  <c r="H50" i="1" l="1"/>
  <c r="K50" i="1" s="1"/>
  <c r="H52" i="1" s="1"/>
  <c r="C24" i="1" l="1"/>
  <c r="A77" i="4" s="1"/>
  <c r="U87" i="8" s="1"/>
  <c r="I47" i="1"/>
  <c r="L47" i="1" s="1"/>
  <c r="AC16" i="8"/>
  <c r="I48" i="1"/>
  <c r="L48" i="1" s="1"/>
  <c r="I49" i="1" l="1"/>
  <c r="I50" i="1" s="1"/>
  <c r="L50" i="1" s="1"/>
  <c r="I52" i="1" s="1"/>
  <c r="G54" i="1" l="1"/>
  <c r="B26" i="1" s="1"/>
  <c r="A84" i="4" s="1"/>
  <c r="AD91" i="8" s="1"/>
  <c r="D24" i="1"/>
  <c r="A79" i="4" s="1"/>
  <c r="A81" i="4" l="1"/>
  <c r="AD87" i="8" s="1"/>
  <c r="B94" i="8"/>
  <c r="F24" i="1"/>
</calcChain>
</file>

<file path=xl/comments1.xml><?xml version="1.0" encoding="utf-8"?>
<comments xmlns="http://schemas.openxmlformats.org/spreadsheetml/2006/main">
  <authors>
    <author>ripa</author>
  </authors>
  <commentList>
    <comment ref="I6" authorId="0" shapeId="0">
      <text>
        <r>
          <rPr>
            <b/>
            <sz val="8"/>
            <color indexed="81"/>
            <rFont val="Tahoma"/>
            <family val="2"/>
            <charset val="238"/>
          </rPr>
          <t xml:space="preserve">Vysvětlivka: 
</t>
        </r>
        <r>
          <rPr>
            <sz val="8"/>
            <color indexed="81"/>
            <rFont val="Tahoma"/>
            <family val="2"/>
            <charset val="238"/>
          </rPr>
          <t xml:space="preserve">Tabulka obsahuje nápovědy (vždy červený roh buňky) i automatické funkce. Aby se buňky doplňovaly správně, nejprve je nutné vyplnit těchto 5 úvodních dotazů, krok za krokem.  
</t>
        </r>
      </text>
    </comment>
    <comment ref="J20" authorId="0" shapeId="0">
      <text>
        <r>
          <rPr>
            <b/>
            <sz val="8"/>
            <color indexed="81"/>
            <rFont val="Tahoma"/>
            <family val="2"/>
            <charset val="238"/>
          </rPr>
          <t>Vysvětlivka:</t>
        </r>
        <r>
          <rPr>
            <sz val="8"/>
            <color indexed="81"/>
            <rFont val="Tahoma"/>
            <family val="2"/>
            <charset val="238"/>
          </rPr>
          <t xml:space="preserve"> 
Tato buňka se doplňuje automaticky. Aby se vyplnil správný rok, je nutné vyplnit 5 úvodních buněk (tj. název žadatele atd.). 
</t>
        </r>
      </text>
    </comment>
    <comment ref="B25" authorId="0" shapeId="0">
      <text>
        <r>
          <rPr>
            <b/>
            <sz val="8"/>
            <color indexed="81"/>
            <rFont val="Tahoma"/>
            <family val="2"/>
            <charset val="238"/>
          </rPr>
          <t xml:space="preserve">B) Spojený (propojený) podnikatel:
</t>
        </r>
        <r>
          <rPr>
            <sz val="8"/>
            <color indexed="81"/>
            <rFont val="Tahoma"/>
            <family val="2"/>
            <charset val="238"/>
          </rPr>
          <t xml:space="preserve">Uveďte </t>
        </r>
        <r>
          <rPr>
            <u/>
            <sz val="8"/>
            <color indexed="81"/>
            <rFont val="Tahoma"/>
            <family val="2"/>
            <charset val="238"/>
          </rPr>
          <t>všechny</t>
        </r>
        <r>
          <rPr>
            <sz val="8"/>
            <color indexed="81"/>
            <rFont val="Tahoma"/>
            <family val="2"/>
            <charset val="238"/>
          </rPr>
          <t xml:space="preserve"> podnikatele, kteří mají (ke dni vyplnění tohoto Prohlášení) vazbu na žadatele vyšší než 50 %. A k tomu všechny podnikatele, kteří jsou </t>
        </r>
        <r>
          <rPr>
            <u/>
            <sz val="8"/>
            <color indexed="81"/>
            <rFont val="Tahoma"/>
            <family val="2"/>
            <charset val="238"/>
          </rPr>
          <t>s těmito</t>
        </r>
        <r>
          <rPr>
            <sz val="8"/>
            <color indexed="81"/>
            <rFont val="Tahoma"/>
            <family val="2"/>
            <charset val="238"/>
          </rPr>
          <t xml:space="preserve"> podnikateli spojeni (vazba vyšší než 50 %), a to buď bezprostředně, nebo jako součást řetězce spojených podnikatelů. 
</t>
        </r>
        <r>
          <rPr>
            <b/>
            <sz val="8"/>
            <color indexed="81"/>
            <rFont val="Tahoma"/>
            <family val="2"/>
            <charset val="238"/>
          </rPr>
          <t xml:space="preserve">B) Příklad: 
</t>
        </r>
        <r>
          <rPr>
            <sz val="8"/>
            <color indexed="81"/>
            <rFont val="Tahoma"/>
            <family val="2"/>
            <charset val="238"/>
          </rPr>
          <t xml:space="preserve">Žadatel (Super firma s.r.o.) vlastní společnost Alfa s.r.o. 51 % a zároveň je Žadatel (Super firma s.r.o.) vlastněn společností Beta s.r.o. 70 %. A k tomu Beta s.r.o. vlastní další podnik, Gamu s.r.o. 55 % (tzn. Gama s.r.o. má také více jak 50 %, tzn. je v řetězci, tím se Gama s.r.o. stává také propojeným podnikatelem).
</t>
        </r>
        <r>
          <rPr>
            <b/>
            <sz val="8"/>
            <color indexed="81"/>
            <rFont val="Tahoma"/>
            <family val="2"/>
            <charset val="238"/>
          </rPr>
          <t xml:space="preserve">B) Výsledek příkladu: 
</t>
        </r>
        <r>
          <rPr>
            <sz val="8"/>
            <color indexed="81"/>
            <rFont val="Tahoma"/>
            <family val="2"/>
            <charset val="238"/>
          </rPr>
          <t xml:space="preserve">Žadatel uvede všechny tři společnosti. Alfa s.r.o., Beta s.r.o. jsou spojenými podnikateli. A protože má Gama s.r.o. také více jak 50 % (a je v řetězci z Bety s.r.o.), tím se Gama s.r.o. stává (také) propojeným podnikatelem. Každá společnost bude na samostatném řádku.
Kompletní vysvětlivky k jednotlivým písmenům (B, C, D, E) naleznete v Příručce na webu NRB. Cesta: www.nrb.cz - záložka Podnikatelé - Další informace pro podnikatele - Definice MSP. Nyní klikněte na červený text PŘÍRUČKA.
</t>
        </r>
      </text>
    </comment>
    <comment ref="J25" authorId="0" shapeId="0">
      <text>
        <r>
          <rPr>
            <b/>
            <sz val="8"/>
            <color indexed="81"/>
            <rFont val="Tahoma"/>
            <family val="2"/>
            <charset val="238"/>
          </rPr>
          <t>Nejprve je vždy nutné vyplňit úvodní 5 dotazů tohoto Prohlášení.
Vzorový příklad, jak určit</t>
        </r>
        <r>
          <rPr>
            <sz val="8"/>
            <color indexed="81"/>
            <rFont val="Tahoma"/>
            <family val="2"/>
            <charset val="238"/>
          </rPr>
          <t xml:space="preserve"> </t>
        </r>
        <r>
          <rPr>
            <b/>
            <sz val="8"/>
            <color indexed="81"/>
            <rFont val="Tahoma"/>
            <family val="2"/>
            <charset val="238"/>
          </rPr>
          <t xml:space="preserve">Rok N:
</t>
        </r>
        <r>
          <rPr>
            <sz val="8"/>
            <color indexed="81"/>
            <rFont val="Tahoma"/>
            <family val="2"/>
            <charset val="238"/>
          </rPr>
          <t xml:space="preserve">Žadatel (Super firma s.r.o.) vyplňoval toto Prohlášení například 1.1.2024.  
-- Společnost Alfa s.r.o. již má (za loňský rok) podané daňové přiznání. 
-- Společnost Beta s.r.o. ještě nemá (za loňský rok) podané daňové přiznání. 
-- Společnost Gama s.r.o. vnikla v letošním roce.
</t>
        </r>
        <r>
          <rPr>
            <b/>
            <sz val="8"/>
            <color indexed="81"/>
            <rFont val="Tahoma"/>
            <family val="2"/>
            <charset val="238"/>
          </rPr>
          <t>Výsledek k příkladu:</t>
        </r>
        <r>
          <rPr>
            <sz val="8"/>
            <color indexed="81"/>
            <rFont val="Tahoma"/>
            <family val="2"/>
            <charset val="238"/>
          </rPr>
          <t xml:space="preserve"> 
-- Alfa s.r.o. bude uvádě ve sloupci N rok 2023. 
-- Beta s.r.o. bude uvádět ve sloupci N rok 2022.
-- Gama s.r.o. bude uvádět ve sloupci N informaci </t>
        </r>
        <r>
          <rPr>
            <i/>
            <sz val="8"/>
            <color indexed="81"/>
            <rFont val="Tahoma"/>
            <family val="2"/>
            <charset val="238"/>
          </rPr>
          <t xml:space="preserve">"Nový podnik". </t>
        </r>
        <r>
          <rPr>
            <sz val="8"/>
            <color indexed="81"/>
            <rFont val="Tahoma"/>
            <family val="2"/>
            <charset val="238"/>
          </rPr>
          <t xml:space="preserve">Následně se automaticky změní barva buněk. 
</t>
        </r>
        <r>
          <rPr>
            <b/>
            <sz val="8"/>
            <color indexed="81"/>
            <rFont val="Tahoma"/>
            <family val="2"/>
            <charset val="238"/>
          </rPr>
          <t>Technická poznámka:</t>
        </r>
        <r>
          <rPr>
            <sz val="8"/>
            <color indexed="81"/>
            <rFont val="Tahoma"/>
            <family val="2"/>
            <charset val="238"/>
          </rPr>
          <t xml:space="preserve">
</t>
        </r>
        <r>
          <rPr>
            <b/>
            <sz val="8"/>
            <color indexed="81"/>
            <rFont val="Tahoma"/>
            <family val="2"/>
            <charset val="238"/>
          </rPr>
          <t xml:space="preserve">1) </t>
        </r>
        <r>
          <rPr>
            <sz val="8"/>
            <color indexed="81"/>
            <rFont val="Tahoma"/>
            <family val="2"/>
            <charset val="238"/>
          </rPr>
          <t xml:space="preserve">Pokud se v Excelu zobrazí oranžová políčka, vložte do oranžových políček Váš odhad, jakých hodnot bude podnik dosahovat na konci tohoto roku.
</t>
        </r>
        <r>
          <rPr>
            <b/>
            <sz val="8"/>
            <color indexed="81"/>
            <rFont val="Tahoma"/>
            <family val="2"/>
            <charset val="238"/>
          </rPr>
          <t>2)</t>
        </r>
        <r>
          <rPr>
            <sz val="8"/>
            <color indexed="81"/>
            <rFont val="Tahoma"/>
            <family val="2"/>
            <charset val="238"/>
          </rPr>
          <t xml:space="preserve"> Pokud se v Excelu zobrazí černá políčka, do těchto plně černých polí se nic nevyplňuje.
</t>
        </r>
      </text>
    </comment>
    <comment ref="B48" authorId="0" shapeId="0">
      <text>
        <r>
          <rPr>
            <b/>
            <sz val="8"/>
            <color indexed="81"/>
            <rFont val="Tahoma"/>
            <family val="2"/>
            <charset val="238"/>
          </rPr>
          <t xml:space="preserve">B) Spojený (propojený) podnikatel - přerušené vazby:
</t>
        </r>
        <r>
          <rPr>
            <sz val="8"/>
            <color indexed="81"/>
            <rFont val="Tahoma"/>
            <family val="2"/>
            <charset val="238"/>
          </rPr>
          <t xml:space="preserve">Uveďte všechny podnikatele, ktěří ukončili vazbu na žadatele v uvedeném časovém rozmezí OD - DO a vazba byla vyšší než 50%. Dále uveďte všechny podnikatele, kteří v uvedeném období ukončili vazbu a zároveň byli s těmito podnikateli spojeni (vazba vyšší než 50 %), a to buď bezprostředně, nebo jako součást řetězce spojených podnikatelů. 
</t>
        </r>
        <r>
          <rPr>
            <b/>
            <sz val="8"/>
            <color indexed="81"/>
            <rFont val="Tahoma"/>
            <family val="2"/>
            <charset val="238"/>
          </rPr>
          <t xml:space="preserve">B) Příklad:
</t>
        </r>
        <r>
          <rPr>
            <sz val="8"/>
            <color indexed="81"/>
            <rFont val="Tahoma"/>
            <family val="2"/>
            <charset val="238"/>
          </rPr>
          <t xml:space="preserve">Žadatel (Super firma s.r.o.) vyplňoval toto Prohlášení dne 1.1.2024.
Časové rozmezí se automaticky doplnilo: OD 1.1.2021  DO 1.1.2024.
Žadatel (Super firma s.r.o.) měl vazbu na společnost (vlastnil společnost) Gama s.r.o. 51% do 6.5.2022.
Dne 6.5.2022 byla společnost Gama s.r.o. žadatelem prodána (tzn. vazba byla přerušena).
</t>
        </r>
        <r>
          <rPr>
            <b/>
            <sz val="8"/>
            <color indexed="81"/>
            <rFont val="Tahoma"/>
            <family val="2"/>
            <charset val="238"/>
          </rPr>
          <t>B)</t>
        </r>
        <r>
          <rPr>
            <sz val="8"/>
            <color indexed="81"/>
            <rFont val="Tahoma"/>
            <family val="2"/>
            <charset val="238"/>
          </rPr>
          <t xml:space="preserve"> </t>
        </r>
        <r>
          <rPr>
            <b/>
            <sz val="8"/>
            <color indexed="81"/>
            <rFont val="Tahoma"/>
            <family val="2"/>
            <charset val="238"/>
          </rPr>
          <t>Výsledek:</t>
        </r>
        <r>
          <rPr>
            <sz val="8"/>
            <color indexed="81"/>
            <rFont val="Tahoma"/>
            <family val="2"/>
            <charset val="238"/>
          </rPr>
          <t xml:space="preserve"> 
Žadatel uvede do buňky název společnosti Gama s.r.o. 
Kompletní vysvětlivky k jednotlivým písmenům (B, C, D, E) naleznete v Příručce na webu NRB. Cesta: www.nrb.cz - záložka Podnikatelé - Další informace pro podnikatele - Definice MSP. Nyní klikněte na červený text PŘÍRUČKA.</t>
        </r>
        <r>
          <rPr>
            <i/>
            <sz val="8"/>
            <color indexed="81"/>
            <rFont val="Tahoma"/>
            <family val="2"/>
            <charset val="238"/>
          </rPr>
          <t xml:space="preserve">
</t>
        </r>
      </text>
    </comment>
    <comment ref="B58" authorId="0" shapeId="0">
      <text>
        <r>
          <rPr>
            <b/>
            <sz val="8"/>
            <color indexed="81"/>
            <rFont val="Tahoma"/>
            <family val="2"/>
            <charset val="238"/>
          </rPr>
          <t xml:space="preserve">E) Partnerský podnikatel - aktivní vazby:
</t>
        </r>
        <r>
          <rPr>
            <sz val="8"/>
            <color indexed="81"/>
            <rFont val="Tahoma"/>
            <family val="2"/>
            <charset val="238"/>
          </rPr>
          <t xml:space="preserve">Uveďte všechny podnikatele, kteří mají (ke dni vyplnění tohoto Prohlášení) vazbu na žadatele OD 25% (včetně) DO 50% (včetně). 
A dále pak všechny podnikatele, kteří jsou spojeni s partnerem (tedy vazba vyšší než 50% na tohoto partnerského podnikatele). 
</t>
        </r>
        <r>
          <rPr>
            <b/>
            <sz val="8"/>
            <color indexed="81"/>
            <rFont val="Tahoma"/>
            <family val="2"/>
            <charset val="238"/>
          </rPr>
          <t>E)</t>
        </r>
        <r>
          <rPr>
            <sz val="8"/>
            <color indexed="81"/>
            <rFont val="Tahoma"/>
            <family val="2"/>
            <charset val="238"/>
          </rPr>
          <t xml:space="preserve"> </t>
        </r>
        <r>
          <rPr>
            <b/>
            <sz val="8"/>
            <color indexed="81"/>
            <rFont val="Tahoma"/>
            <family val="2"/>
            <charset val="238"/>
          </rPr>
          <t xml:space="preserve">Příklad: 
</t>
        </r>
        <r>
          <rPr>
            <sz val="8"/>
            <color indexed="81"/>
            <rFont val="Tahoma"/>
            <family val="2"/>
            <charset val="238"/>
          </rPr>
          <t xml:space="preserve">Žadatel (Super firma s.r.o.) vlastní společnost Delta s.r.o. 47%. Společnost Delta s.r.o. vlastní Epsilon s.r.o. 70% a ještě společnost společnost Nete s.r.o. 42%. 
</t>
        </r>
        <r>
          <rPr>
            <b/>
            <sz val="8"/>
            <color indexed="81"/>
            <rFont val="Tahoma"/>
            <family val="2"/>
            <charset val="238"/>
          </rPr>
          <t>E)</t>
        </r>
        <r>
          <rPr>
            <sz val="8"/>
            <color indexed="81"/>
            <rFont val="Tahoma"/>
            <family val="2"/>
            <charset val="238"/>
          </rPr>
          <t xml:space="preserve"> </t>
        </r>
        <r>
          <rPr>
            <b/>
            <sz val="8"/>
            <color indexed="81"/>
            <rFont val="Tahoma"/>
            <family val="2"/>
            <charset val="238"/>
          </rPr>
          <t xml:space="preserve">Výsledek příkladu: 
</t>
        </r>
        <r>
          <rPr>
            <sz val="8"/>
            <color indexed="81"/>
            <rFont val="Tahoma"/>
            <family val="2"/>
            <charset val="238"/>
          </rPr>
          <t xml:space="preserve">Žadatel uvede společnost Delta s.r.o. (o výši 47%), protože je to partnerský podnik. Na tento partnerský podnik je navázán podnik Epsilon s.r.o. (který splnil podmínku vazba vyšší než 50% na partnerského podnikatele) a uvede 47%. Společnost Nete s.r.o. nebude nikde uvedena. 
</t>
        </r>
      </text>
    </comment>
    <comment ref="N58" authorId="0" shapeId="0">
      <text>
        <r>
          <rPr>
            <b/>
            <sz val="8"/>
            <color indexed="81"/>
            <rFont val="Tahoma"/>
            <family val="2"/>
            <charset val="238"/>
          </rPr>
          <t>E) Partnerský podnikatel - Podíl v %</t>
        </r>
        <r>
          <rPr>
            <sz val="8"/>
            <color indexed="81"/>
            <rFont val="Tahoma"/>
            <family val="2"/>
            <charset val="238"/>
          </rPr>
          <t xml:space="preserve">
V případě partnera s přímou vazbou na žadatele zadejte procentuální výši „vazby“ (od 25% včetně  - do 50% včetně). U podnikatelů spojených s partnerem zadejte stejné procento, jako je výše „vazby“ partnera vůči žadateli.
Po vložení účetních dat (zaměstnanci, aktiva, obrat) a následném vložení podílu (např. 50 %) se na pozadí automaticky hodnoty přepočítají. 
</t>
        </r>
      </text>
    </comment>
    <comment ref="B74" authorId="0" shapeId="0">
      <text>
        <r>
          <rPr>
            <b/>
            <sz val="8"/>
            <color indexed="81"/>
            <rFont val="Tahoma"/>
            <family val="2"/>
            <charset val="238"/>
          </rPr>
          <t xml:space="preserve">E) Partnerský podnik - přerušené vazby: 
</t>
        </r>
        <r>
          <rPr>
            <sz val="8"/>
            <color indexed="81"/>
            <rFont val="Tahoma"/>
            <family val="2"/>
            <charset val="238"/>
          </rPr>
          <t xml:space="preserve">Uveďte všechny podnikatele, kteří přerušili vazbu v uvedeném časovém rozmezí OD - DO a zároveň byla vazba na žadatele: OD 25% (včetně) DO 50% (včetně) 
Dále uveďte všechny podnikatele, kteří v uvedeném časovém rozmezí ukončili vazbu, a zároveň byli spojeni s partnerem (vazba byla vyšší než 50% na tohoto podnikatele).
</t>
        </r>
        <r>
          <rPr>
            <b/>
            <sz val="8"/>
            <color indexed="81"/>
            <rFont val="Tahoma"/>
            <family val="2"/>
            <charset val="238"/>
          </rPr>
          <t>E)</t>
        </r>
        <r>
          <rPr>
            <sz val="8"/>
            <color indexed="81"/>
            <rFont val="Tahoma"/>
            <family val="2"/>
            <charset val="238"/>
          </rPr>
          <t xml:space="preserve"> </t>
        </r>
        <r>
          <rPr>
            <b/>
            <sz val="8"/>
            <color indexed="81"/>
            <rFont val="Tahoma"/>
            <family val="2"/>
            <charset val="238"/>
          </rPr>
          <t>Příklad:</t>
        </r>
        <r>
          <rPr>
            <sz val="8"/>
            <color indexed="81"/>
            <rFont val="Tahoma"/>
            <family val="2"/>
            <charset val="238"/>
          </rPr>
          <t xml:space="preserve"> 
Žadatel (Super firma s.r.o.) vyplňoval toto Prohlášení dne 1.1.2024. Žadatel vlastnil společnost Zeta s.r.o. 35% do 30.7.2023 a zároveň byl žadatel vlastněn společností Eta s.r.o. 50% do 30.9.2023. Společnost Eta s.r.o. prodal pouze 25%.
</t>
        </r>
        <r>
          <rPr>
            <b/>
            <sz val="8"/>
            <color indexed="81"/>
            <rFont val="Tahoma"/>
            <family val="2"/>
            <charset val="238"/>
          </rPr>
          <t>E)</t>
        </r>
        <r>
          <rPr>
            <sz val="8"/>
            <color indexed="81"/>
            <rFont val="Tahoma"/>
            <family val="2"/>
            <charset val="238"/>
          </rPr>
          <t xml:space="preserve"> </t>
        </r>
        <r>
          <rPr>
            <b/>
            <sz val="8"/>
            <color indexed="81"/>
            <rFont val="Tahoma"/>
            <family val="2"/>
            <charset val="238"/>
          </rPr>
          <t xml:space="preserve">Výsledek: 
</t>
        </r>
        <r>
          <rPr>
            <sz val="8"/>
            <color indexed="81"/>
            <rFont val="Tahoma"/>
            <family val="2"/>
            <charset val="238"/>
          </rPr>
          <t xml:space="preserve">-- Společnost Zeta s.r.o. bude pouze v přerušených vazbách, podíl uvede 35%.
-- Společnost Eta s.r.o. bude 25% v aktivních vazbách a 25% v přerušených vazbách.
</t>
        </r>
      </text>
    </comment>
  </commentList>
</comments>
</file>

<file path=xl/sharedStrings.xml><?xml version="1.0" encoding="utf-8"?>
<sst xmlns="http://schemas.openxmlformats.org/spreadsheetml/2006/main" count="341" uniqueCount="220">
  <si>
    <t>IČO</t>
  </si>
  <si>
    <t>Počet zaměstnanců</t>
  </si>
  <si>
    <t>ANO</t>
  </si>
  <si>
    <t>NE</t>
  </si>
  <si>
    <t>kurz</t>
  </si>
  <si>
    <t>aktiva</t>
  </si>
  <si>
    <t>obrat</t>
  </si>
  <si>
    <t>velikost</t>
  </si>
  <si>
    <t>MALÝ</t>
  </si>
  <si>
    <t>STŘEDNÍ</t>
  </si>
  <si>
    <t>VELKÝ</t>
  </si>
  <si>
    <t>v tis. EUR</t>
  </si>
  <si>
    <t>DROBNÝ</t>
  </si>
  <si>
    <t>podnikatel ve smyslu Doporučení</t>
  </si>
  <si>
    <t>Roční obrat / příjmy</t>
  </si>
  <si>
    <t>Aktiva / majetek</t>
  </si>
  <si>
    <t>Obchodní firma/název/jméno podnikatele</t>
  </si>
  <si>
    <t xml:space="preserve">Beru na vědomí, že: </t>
  </si>
  <si>
    <t>Sledované období</t>
  </si>
  <si>
    <t>Jméno a příjmení osoby oprávněné zastupovat podnikatele žádajícího o podporu</t>
  </si>
  <si>
    <t>Podpis osoby oprávněné zastupovat podnikatele žádajícího o podporu</t>
  </si>
  <si>
    <t>Datum</t>
  </si>
  <si>
    <t>Doporučený postup pro vyplnění Formuláře MSP - Prohlášení o velikosti podnikatele:</t>
  </si>
  <si>
    <t>2003/361/ES ze dne 6. května 2003 týkajícího se definice mikro, malých a středních podniků
(Úřední věstník EU, L 124 ze dne 20. 5. 2003), dále jen " Doporučení 2003/361/ES".</t>
  </si>
  <si>
    <t>a) zaměstnanci; tj. fyzické osoby, které jsou v pracovním poměru k zaměstnavateli, pracují pro zaměstnavatele na základě dohody o pracovní činnosti nebo dohody o provedení práce,</t>
  </si>
  <si>
    <t>b) vlastníci-manažeři podílející se na řízení jako členové statutárního orgánu podnikatele.</t>
  </si>
  <si>
    <t>Pokud právnická osoba uvádí v účetnictví základní kapitál, použije se tento údaj, v ostatních případech lze vycházet z vlastního kapitálu. V případě, že podíl na hlasovacích právech je odlišný od podílu na základním nebo vlastním kapitálu, použije se vyšší podíl.</t>
  </si>
  <si>
    <t>Datum vzniku a zápisu (podle OR)</t>
  </si>
  <si>
    <t>ve formátu DD.MM.RRRR</t>
  </si>
  <si>
    <t>Rozklikněte:</t>
  </si>
  <si>
    <t>min. rok</t>
  </si>
  <si>
    <t>akt. rok</t>
  </si>
  <si>
    <t>Je žadatel MSP?</t>
  </si>
  <si>
    <t>a)</t>
  </si>
  <si>
    <t>větší než VK</t>
  </si>
  <si>
    <t>Doba existence (ve dnech)</t>
  </si>
  <si>
    <t>b)</t>
  </si>
  <si>
    <t>Právní forma</t>
  </si>
  <si>
    <t>jiná</t>
  </si>
  <si>
    <t>e1)</t>
  </si>
  <si>
    <t>větší než 7,5</t>
  </si>
  <si>
    <t>bod c)</t>
  </si>
  <si>
    <t>Úpadkové řízení</t>
  </si>
  <si>
    <t>e2)</t>
  </si>
  <si>
    <t>menší než 1</t>
  </si>
  <si>
    <t>bod d)</t>
  </si>
  <si>
    <t>Podpora na záchranu</t>
  </si>
  <si>
    <t>Splnění podmínek jednotlivých bodů:</t>
  </si>
  <si>
    <t>Poslední uzavřený rok:</t>
  </si>
  <si>
    <t xml:space="preserve">červená </t>
  </si>
  <si>
    <t>žadatel splňuje podmínku podniku v obtížích</t>
  </si>
  <si>
    <t>vyplňte v tis Kč</t>
  </si>
  <si>
    <t xml:space="preserve">zelená </t>
  </si>
  <si>
    <t>žadatel nesplňuje podmínku podniku v obtížích</t>
  </si>
  <si>
    <t>Rozvaha</t>
  </si>
  <si>
    <t>Vlastní kapitál  (A.)</t>
  </si>
  <si>
    <t>Základní kapitál  (A. I.)</t>
  </si>
  <si>
    <t>c)</t>
  </si>
  <si>
    <t>d)</t>
  </si>
  <si>
    <t>e)</t>
  </si>
  <si>
    <t>Ážio  (A. II. 1)</t>
  </si>
  <si>
    <t>Výsledek hospodaření minulých let  (A. IV.)</t>
  </si>
  <si>
    <t>Cizí zdroje  (B. + C.)</t>
  </si>
  <si>
    <t xml:space="preserve">Dle nařízení Komise (EU) č. 651/2014 </t>
  </si>
  <si>
    <t>o podnik v obtížích.</t>
  </si>
  <si>
    <t>VZZ</t>
  </si>
  <si>
    <t>Úpravy hodnot dl. hm. a nehm. majetku (E.1.)</t>
  </si>
  <si>
    <t>Nákladové úroky a podobné náklady  (J.)</t>
  </si>
  <si>
    <t>Poznámka:</t>
  </si>
  <si>
    <t>Výsledek hospodaření před zdaněním</t>
  </si>
  <si>
    <t>Výsledek hospodaření za účetní období</t>
  </si>
  <si>
    <t>ano</t>
  </si>
  <si>
    <t>ne</t>
  </si>
  <si>
    <t>a.s.</t>
  </si>
  <si>
    <t>s.r.o.</t>
  </si>
  <si>
    <t>v.o.s.</t>
  </si>
  <si>
    <t>k.s.</t>
  </si>
  <si>
    <t>a) sro a zároveň velká nebo malá starší 3. let</t>
  </si>
  <si>
    <t>b) vos nebo ks a zároveň velká nebo malá starší 3. let</t>
  </si>
  <si>
    <t>c) pro všechny</t>
  </si>
  <si>
    <t>d) pro všechny</t>
  </si>
  <si>
    <t>e1) velká, kde za poslední 2 roky</t>
  </si>
  <si>
    <t>e2) velká, kde za poslední 2 roky</t>
  </si>
  <si>
    <t>a,s´+ s.r.o.</t>
  </si>
  <si>
    <t>ostatní</t>
  </si>
  <si>
    <t>Počet zaměstnanců za celou skupinu</t>
  </si>
  <si>
    <t>Aktiva/majetek za celou skupinu</t>
  </si>
  <si>
    <t>Roční obrat / příjmy za celou skupinu</t>
  </si>
  <si>
    <t>Údaje za podnikatele / skupinu partnerských a spojených podnikatelů</t>
  </si>
  <si>
    <t>Prohlašuji, že ke dni podpisu tohoto Prohlášení jsem</t>
  </si>
  <si>
    <t>Poslední uzavřené účetní/zdaňovací období</t>
  </si>
  <si>
    <t>Datum vzniku žadatele</t>
  </si>
  <si>
    <r>
      <t>a) Národní rozvojová banka, a. s., je oprávněna požadovat další doplňující údaje pro posouzení
    pravdivosti  výše uvedených údajů, které musí být vyplněny v souladu s Doporučením 2003/361/ES;</t>
    </r>
    <r>
      <rPr>
        <b/>
        <strike/>
        <sz val="8"/>
        <color indexed="10"/>
        <rFont val="Arial"/>
        <family val="2"/>
        <charset val="238"/>
      </rPr>
      <t/>
    </r>
  </si>
  <si>
    <t>Počet zaměstnanců za ŽADATELE</t>
  </si>
  <si>
    <t>Aktiva/majetek za ŽADATELE (v tis. Kč)</t>
  </si>
  <si>
    <t>Roční obrat / příjmy za ŽADATELE (v tis. Kč)</t>
  </si>
  <si>
    <t>N-1</t>
  </si>
  <si>
    <t>N-2</t>
  </si>
  <si>
    <t>N</t>
  </si>
  <si>
    <t xml:space="preserve">kurz </t>
  </si>
  <si>
    <t>d) Podnik, který je uveden na listu SKUPINA nemůže být dodavatel projektu vůči žadateli z důvodu zákazu nespřízněnosti dodavatele a klienta.</t>
  </si>
  <si>
    <t>c) Žadatel odpovídá za správné a úplné vyplnění požadovaných údajů v tomto Prohlášení a je si vědom, že v případě změny vlastnické struktury před podpisem smlouvy s NRB  se může velikost podnikatele změnit. Pokud dojde ke změně vlastnické struktuře v období mezi podáním žádosti a podpisem úvěrové/záruční smlouvy je nutné předložit aktuální Prohlášení o velikosti podniku.</t>
  </si>
  <si>
    <r>
      <t xml:space="preserve">Příloha MSP
</t>
    </r>
    <r>
      <rPr>
        <sz val="8"/>
        <rFont val="Arial"/>
        <family val="2"/>
        <charset val="238"/>
      </rPr>
      <t>(platná od 1.1.2023)</t>
    </r>
  </si>
  <si>
    <t>b) Při zpracování tohoto prohlášení je možné využít Příručku pro stanovení velikosti podniku pro vymezení pojmů drobný, malý a střední podnikatel a postupů pro zařazování podnikatelů do jednotlivých kategorií, který je k dispozici na www.nrb.cz.</t>
  </si>
  <si>
    <t xml:space="preserve">g) Osoby blízké - fakt nevím, věděl bych, kdybychom měli buňku, kam by vypsali osoby blízké a tam by byly i jejich podniky. </t>
  </si>
  <si>
    <r>
      <t>e) Žadatel je povinnen na listu SKUPINA uvádět i podniky s vlastnickou historickou vazbou za poslední 3 kalendářní roky od data podání Žádosti, a bere na vědomí, že historické vazby mají vliv na velikost podnikatele</t>
    </r>
    <r>
      <rPr>
        <sz val="8"/>
        <color rgb="FFFF0000"/>
        <rFont val="Arial"/>
        <family val="2"/>
        <charset val="238"/>
      </rPr>
      <t xml:space="preserve"> (Skupiny?) </t>
    </r>
    <r>
      <rPr>
        <sz val="8"/>
        <rFont val="Arial"/>
        <family val="2"/>
        <charset val="238"/>
      </rPr>
      <t xml:space="preserve">dle EU klasifikace (mikro, malý, střední, velký) po dobu uplynutí 3 kalendářních let od data ukončení každé vlastnické vazby samostatně.  </t>
    </r>
  </si>
  <si>
    <r>
      <t xml:space="preserve">f) Žadatel bere na vědomí, že fyzické osoby </t>
    </r>
    <r>
      <rPr>
        <sz val="8"/>
        <color rgb="FFFF0000"/>
        <rFont val="Arial"/>
        <family val="2"/>
        <charset val="238"/>
      </rPr>
      <t>nepodnikající,</t>
    </r>
    <r>
      <rPr>
        <sz val="8"/>
        <rFont val="Arial"/>
        <family val="2"/>
        <charset val="238"/>
      </rPr>
      <t xml:space="preserve"> které jsou vlastníky společnosti více než 50% a zároveň zastupují jednatelskou funkci (osoba řídící), pro účely stanovení velikosti Skupiny, jsou považovány za fyzické osoby podnikající, tím bude Žadatel uvádět všechny sledované vlastnické vazby této fyzické osoby </t>
    </r>
    <r>
      <rPr>
        <sz val="8"/>
        <color rgb="FFFF0000"/>
        <rFont val="Arial"/>
        <family val="2"/>
        <charset val="238"/>
      </rPr>
      <t>nepodnikající.</t>
    </r>
    <r>
      <rPr>
        <sz val="8"/>
        <rFont val="Arial"/>
        <family val="2"/>
        <charset val="238"/>
      </rPr>
      <t xml:space="preserve"> </t>
    </r>
  </si>
  <si>
    <t>Mínus léta</t>
  </si>
  <si>
    <t>AUTOMATICKÝ VÝPOČET DATUMU OD DO:</t>
  </si>
  <si>
    <t>Datum do:</t>
  </si>
  <si>
    <t>Když je datum na Prohlášení nevyplněno, nech Datum OD prázdné</t>
  </si>
  <si>
    <t>Když je datum na Prohlášení nevyplněno, nech Datum DO prázdné</t>
  </si>
  <si>
    <t>DO</t>
  </si>
  <si>
    <t>ROK samostatně</t>
  </si>
  <si>
    <t>ROK mínus 1</t>
  </si>
  <si>
    <r>
      <t xml:space="preserve">Přerušené vazby    </t>
    </r>
    <r>
      <rPr>
        <b/>
        <sz val="8"/>
        <rFont val="Arial"/>
        <family val="2"/>
        <charset val="238"/>
      </rPr>
      <t xml:space="preserve"> OD</t>
    </r>
  </si>
  <si>
    <t>Rok - 1</t>
  </si>
  <si>
    <t>Rok - 2</t>
  </si>
  <si>
    <t xml:space="preserve">Součet hodnot N </t>
  </si>
  <si>
    <t xml:space="preserve">Součet hodnot N-1 </t>
  </si>
  <si>
    <t xml:space="preserve">Součet hodnot N-2 </t>
  </si>
  <si>
    <t>Prohlášení:</t>
  </si>
  <si>
    <t>Aktiva/
Majetek
v tis. CZK</t>
  </si>
  <si>
    <t>Obrat/
Příjmy
v tis. CZK</t>
  </si>
  <si>
    <t>Aktivní vazby</t>
  </si>
  <si>
    <t>Daňový poradce/Auditor (do 30.6.)</t>
  </si>
  <si>
    <t>Přerušené vazby</t>
  </si>
  <si>
    <t>Žadatel elektonicky (do 30.4.)</t>
  </si>
  <si>
    <r>
      <rPr>
        <b/>
        <sz val="9"/>
        <rFont val="Arial"/>
        <family val="2"/>
        <charset val="238"/>
      </rPr>
      <t>a)</t>
    </r>
    <r>
      <rPr>
        <sz val="9"/>
        <rFont val="Arial"/>
        <family val="2"/>
        <charset val="238"/>
      </rPr>
      <t xml:space="preserve"> Národní rozvojová banka, a. s., je oprávněna požadovat další doplňující údaje pro posouzení pravdivosti výše uvedených údajů, které musí být vyplněny v souladu s Doporučením 2003/361/ES;</t>
    </r>
    <r>
      <rPr>
        <b/>
        <strike/>
        <sz val="8"/>
        <color indexed="10"/>
        <rFont val="Arial"/>
        <family val="2"/>
        <charset val="238"/>
      </rPr>
      <t/>
    </r>
  </si>
  <si>
    <r>
      <rPr>
        <b/>
        <sz val="9"/>
        <rFont val="Arial"/>
        <family val="2"/>
        <charset val="238"/>
      </rPr>
      <t>b)</t>
    </r>
    <r>
      <rPr>
        <sz val="9"/>
        <rFont val="Arial"/>
        <family val="2"/>
        <charset val="238"/>
      </rPr>
      <t xml:space="preserve"> Při zpracování tohoto prohlášení je možné využít Příručku pro stanovení velikosti podniku pro vymezení pojmů drobný, malý a střední podnikatel a postupů pro zařazování podnikatelů do jednotlivých kategorií, který je k dispozici na www.nrb.cz.</t>
    </r>
  </si>
  <si>
    <r>
      <rPr>
        <b/>
        <sz val="9"/>
        <rFont val="Arial"/>
        <family val="2"/>
        <charset val="238"/>
      </rPr>
      <t>c)</t>
    </r>
    <r>
      <rPr>
        <sz val="9"/>
        <rFont val="Arial"/>
        <family val="2"/>
        <charset val="238"/>
      </rPr>
      <t xml:space="preserve"> Žadatel odpovídá za správné a úplné vyplnění požadovaných údajů v tomto Prohlášení a je si vědom, že v případě změny vlastnické struktury před podpisem smlouvy s NRB  se může velikost podnikatele změnit. Pokud dojde ke změně vlastnické struktuře, nebo podání aktuálního daňového přiznání za poslední rok u žadatele či člena skupiny, a to v období mezi podáním žádosti a podpisem úvěrové/záruční smlouvy je nutné předložit aktuální Prohlášení o velikosti podniku.</t>
    </r>
  </si>
  <si>
    <r>
      <rPr>
        <b/>
        <sz val="9"/>
        <rFont val="Arial"/>
        <family val="2"/>
        <charset val="238"/>
      </rPr>
      <t>e)</t>
    </r>
    <r>
      <rPr>
        <sz val="9"/>
        <rFont val="Arial"/>
        <family val="2"/>
        <charset val="238"/>
      </rPr>
      <t xml:space="preserve"> Žadatel je povinnen uvádět i podniky s vlastnickou historickou vazbou za poslední 3 kalendářní roky od data podání Žádosti (podpisu smlouvy o úvěru), a bere na vědomí, že historické vazby mají vliv na velikost podnikatele.</t>
    </r>
  </si>
  <si>
    <t>Rok mínus 2</t>
  </si>
  <si>
    <t>Číselník:</t>
  </si>
  <si>
    <t>Jaký má být výsledek, když dá ANO, a když NE</t>
  </si>
  <si>
    <t>Způsob podání daňového přiznání za uvedené účetní období</t>
  </si>
  <si>
    <t>Doplnění věty v prohlášení začátek</t>
  </si>
  <si>
    <t>Doplnění do věty v prohlášení konec</t>
  </si>
  <si>
    <t>ze dne 6. května 2003 týkajícího se definice mikro, malých a středních podniků (Úřední věstník EU, L 124 ze dne 20. 5. 2003), dále jen "Doporučení 2003/361/ES".</t>
  </si>
  <si>
    <t>podnikatel ve smyslu Doporučení 2003/361/ES</t>
  </si>
  <si>
    <t xml:space="preserve">Prohlašuji, že ke dni podpisu tohoto Prohlášení je </t>
  </si>
  <si>
    <t>Datum vyplnění tohoto Prohlášení (ve formátu DD.MM.RRRR):</t>
  </si>
  <si>
    <r>
      <rPr>
        <b/>
        <sz val="9"/>
        <rFont val="Arial"/>
        <family val="2"/>
        <charset val="238"/>
      </rPr>
      <t>d)</t>
    </r>
    <r>
      <rPr>
        <sz val="9"/>
        <rFont val="Arial"/>
        <family val="2"/>
        <charset val="238"/>
      </rPr>
      <t xml:space="preserve"> Podnik, který je uveden v rámci spojených či partnerských podnikatelů nemůže být dodavatelem projektu, a to z důvodu zákazu spřízněnosti dodavatele a klienta (platí jen u úvěrových programů).</t>
    </r>
  </si>
  <si>
    <t>Žadatel má hospodářský rok</t>
  </si>
  <si>
    <t>Výsledný rok Žadatele, pokud se nejedná o nový podnik</t>
  </si>
  <si>
    <t>Výsledný rok Žadatele, pokud se jedná o nový podnik</t>
  </si>
  <si>
    <t>Žadatel podal (tj. uzavřel) daňové přiznání za uvedené účetní období</t>
  </si>
  <si>
    <t>Zobrazení po výběru ANO/NE (pomocná část):</t>
  </si>
  <si>
    <t>Reálně dopisující se část:</t>
  </si>
  <si>
    <t>Vznik v letošním roce</t>
  </si>
  <si>
    <t>!!!</t>
  </si>
  <si>
    <t>Podíl          25 - 50 % včetně</t>
  </si>
  <si>
    <r>
      <rPr>
        <b/>
        <sz val="9"/>
        <rFont val="Arial"/>
        <family val="2"/>
        <charset val="238"/>
      </rPr>
      <t>g)</t>
    </r>
    <r>
      <rPr>
        <sz val="9"/>
        <rFont val="Arial"/>
        <family val="2"/>
        <charset val="238"/>
      </rPr>
      <t xml:space="preserve"> Žadatel je povinnen zahrnout všechny společnosti, které vlastní jemu osoba blízká, a to pokud ji vlastní společně nebo samostatně z více jak 50 %.</t>
    </r>
  </si>
  <si>
    <r>
      <rPr>
        <b/>
        <sz val="9"/>
        <rFont val="Arial"/>
        <family val="2"/>
        <charset val="238"/>
      </rPr>
      <t>f)</t>
    </r>
    <r>
      <rPr>
        <sz val="9"/>
        <rFont val="Arial"/>
        <family val="2"/>
        <charset val="238"/>
      </rPr>
      <t xml:space="preserve"> Žadatel bere na vědomí, že fyzické osoby nepodnikající, které jsou vlastníky společnosti více než 50 % a zároveň zastupují řídící funkci (např. jednatel)), jsou pro účely stanovení velikosti podnikatele, jsou považovány za fyzické osoby podnikající, tj. Žadatel uvádí všechny sledované vlastnické vazby k této fyzické osoby jako by byla podnikatelem. </t>
    </r>
  </si>
  <si>
    <t>Počet zaměstnanců dle daňového přiznání</t>
  </si>
  <si>
    <t>Počet zaměstnanců dle daňového příznání</t>
  </si>
  <si>
    <t>Zde vykřičníky, když někdo vyplní ČERNÉ pole</t>
  </si>
  <si>
    <t>Zde text, který se objeví, když se ukáže ORANŽOVÉ pole</t>
  </si>
  <si>
    <t xml:space="preserve">Do oranžových polí uveďte Váš odhad, jakých hodnot bude Podnik dosahovat po uzavření tohoto roku.
</t>
  </si>
  <si>
    <t xml:space="preserve">Do černých polí se nic nevyplňuje. </t>
  </si>
  <si>
    <t>Nový podnik</t>
  </si>
  <si>
    <t>Čistý text bez funkce (na něj je navázaná barva)</t>
  </si>
  <si>
    <t>Každý rok musí dojít v poslední pracovní den v roce ke změně pevného kurzu (na přepočet EUR) z ČNB (tzn. vytvořit resp. aktualizovat data pro zdroj dat) a je nutné změnit roky v číselníku (+ otestovat). A nezapomeň v následujícím období otestovat situaci, kdy je přímo Žadatel nově vzniklý podnik (tak, co se doplní hned do prvního řádku (do části "A", tzn. jaké se tam doplní datum - pokud vznikl Žadatel letos, musí se tam automaticky doplnit letošní rok, ať je rok jakýkoliv, tzn. např. v roce 2024 se musí doplnit 2024).</t>
  </si>
  <si>
    <t>Rok posl. podaného daňového přiznání</t>
  </si>
  <si>
    <t>1) Údaje používané pro stanovení počtu zaměstnanců, finančních veličin a referenčního období:</t>
  </si>
  <si>
    <t>2) Stanovení počtu zaměstnanců:</t>
  </si>
  <si>
    <t>3) "VAZBA" u partnerských a propojených podnikatelů</t>
  </si>
  <si>
    <t>4) Nedostatečný počet řádků ve formuláři</t>
  </si>
  <si>
    <t>5) Kolísání velikosti podnikatele</t>
  </si>
  <si>
    <t>6) Nejednotná účetní období jednotlivých členů skupiny v čase.</t>
  </si>
  <si>
    <t>7) Kdy nahlížet na fyzickou osobu jako na podnikatele</t>
  </si>
  <si>
    <t>8) Jak hluboko kontrolovat historii skupiny</t>
  </si>
  <si>
    <t>9) Ověření vlastnických podílů u osob blízkých</t>
  </si>
  <si>
    <r>
      <t xml:space="preserve">Podnikatelé vedoucí </t>
    </r>
    <r>
      <rPr>
        <sz val="9"/>
        <color rgb="FFFF0000"/>
        <rFont val="Arial"/>
        <family val="2"/>
        <charset val="238"/>
      </rPr>
      <t>účetnictví</t>
    </r>
    <r>
      <rPr>
        <sz val="9"/>
        <color theme="1"/>
        <rFont val="Arial"/>
        <family val="2"/>
        <charset val="238"/>
      </rPr>
      <t xml:space="preserve"> z údajů uvedených v účetní závěrce sestavené a potvrzené podpisovým záznamem statutárního orgánu účetní jednotky, resp. podpisovým záznamem účetní jednotky, za účetní období bezprostředně předcházející období, v němž je podána žádost o podporu (dále jen „poslední uzavřené účetní období“).</t>
    </r>
  </si>
  <si>
    <r>
      <t xml:space="preserve">Podnikatelé vedoucí </t>
    </r>
    <r>
      <rPr>
        <sz val="9"/>
        <color rgb="FFFF0000"/>
        <rFont val="Arial"/>
        <family val="2"/>
        <charset val="238"/>
      </rPr>
      <t>daňovou evidenci</t>
    </r>
    <r>
      <rPr>
        <sz val="9"/>
        <color theme="1"/>
        <rFont val="Arial"/>
        <family val="2"/>
        <charset val="238"/>
      </rPr>
      <t xml:space="preserve"> z údajů uvedených v přiznání k dani z příjmů podaném za zdaňovací období bezprostředně předcházející zdaňovacímu období, v němž je podána žádost o podporu (dále jen „poslední uzavřené zdaňovací období“).</t>
    </r>
  </si>
  <si>
    <r>
      <t xml:space="preserve">Počet zaměstnanců podnikatele odpovídá počtu </t>
    </r>
    <r>
      <rPr>
        <sz val="9"/>
        <color rgb="FFFF0000"/>
        <rFont val="Arial"/>
        <family val="2"/>
        <charset val="238"/>
      </rPr>
      <t>ročních pracovních jednotek (RPJ)</t>
    </r>
    <r>
      <rPr>
        <sz val="9"/>
        <color theme="1"/>
        <rFont val="Arial"/>
        <family val="2"/>
        <charset val="238"/>
      </rPr>
      <t>, tj. počtu osob, které podnikatel zaměstnával na plný úvazek během celého posuzovaného účetního období / zdaňovacího období. Práce osob, které nepracovaly po celé období, práce těch, kteří pracovali na částečný úvazek bez ohledu na dobu trvání, a práce sezónních pracovníků se počítají jako zlomkové hodnoty ročních pracovních jednotek.</t>
    </r>
  </si>
  <si>
    <r>
      <t xml:space="preserve">Vazbou se rozumí </t>
    </r>
    <r>
      <rPr>
        <sz val="9"/>
        <color rgb="FFFF0000"/>
        <rFont val="Arial"/>
        <family val="2"/>
        <charset val="238"/>
      </rPr>
      <t>podíl na základním nebo vlastním kapitálu nebo hlasovacích práv jiného podnikatele</t>
    </r>
    <r>
      <rPr>
        <sz val="9"/>
        <color theme="1"/>
        <rFont val="Arial"/>
        <family val="2"/>
        <charset val="238"/>
      </rPr>
      <t>.</t>
    </r>
  </si>
  <si>
    <r>
      <t xml:space="preserve">V případě, že počet řádků Formuláře MSP - Prohlášení o velikosti podnikatele pro uvedení partnerských, nebo spojených podnikatelů nepostačuje, </t>
    </r>
    <r>
      <rPr>
        <sz val="9"/>
        <color rgb="FFFF0000"/>
        <rFont val="Arial"/>
        <family val="2"/>
        <charset val="238"/>
      </rPr>
      <t>kontaktujte pobočku NRB</t>
    </r>
    <r>
      <rPr>
        <sz val="9"/>
        <color theme="1"/>
        <rFont val="Arial"/>
        <family val="2"/>
        <charset val="238"/>
      </rPr>
      <t>.</t>
    </r>
  </si>
  <si>
    <r>
      <t xml:space="preserve">Pokud nedojde k potvrzení velikosti podnikatele z údajů za poslední dvě uzavřená účetní/zdaňovací období, je nutné vyplnit údaje za další předcházející období. V případě, kdy Příloha MSP automaticky uvedene </t>
    </r>
    <r>
      <rPr>
        <sz val="9"/>
        <color rgb="FFFF0000"/>
        <rFont val="Arial"/>
        <family val="2"/>
        <charset val="238"/>
      </rPr>
      <t>"nelze určit"</t>
    </r>
    <r>
      <rPr>
        <sz val="9"/>
        <color theme="1"/>
        <rFont val="Arial"/>
        <family val="2"/>
        <charset val="238"/>
      </rPr>
      <t xml:space="preserve"> (velikost podnikatele se střídá) </t>
    </r>
    <r>
      <rPr>
        <sz val="9"/>
        <color rgb="FFFF0000"/>
        <rFont val="Arial"/>
        <family val="2"/>
        <charset val="238"/>
      </rPr>
      <t>kontkatujte pobočku NRB</t>
    </r>
    <r>
      <rPr>
        <sz val="9"/>
        <color theme="1"/>
        <rFont val="Arial"/>
        <family val="2"/>
        <charset val="238"/>
      </rPr>
      <t xml:space="preserve"> pro správné vyplnění Formuláře MSP.</t>
    </r>
  </si>
  <si>
    <r>
      <t xml:space="preserve">V určitý časový okamžik může dojít k tomu, že poslední účetní období u jednotlivých členů skupiny se mohou lišit. Proto za každého člena (i žadatele) </t>
    </r>
    <r>
      <rPr>
        <sz val="9"/>
        <color rgb="FFFF0000"/>
        <rFont val="Arial"/>
        <family val="2"/>
        <charset val="238"/>
      </rPr>
      <t>se do roku N uvede jeho poslední uzavřené účetní období</t>
    </r>
    <r>
      <rPr>
        <sz val="9"/>
        <color theme="1"/>
        <rFont val="Arial"/>
        <family val="2"/>
        <charset val="238"/>
      </rPr>
      <t xml:space="preserve"> (vybere se příslušný rok).</t>
    </r>
  </si>
  <si>
    <r>
      <t xml:space="preserve">Fyzická osoba </t>
    </r>
    <r>
      <rPr>
        <sz val="9"/>
        <color rgb="FFFF0000"/>
        <rFont val="Arial"/>
        <family val="2"/>
        <charset val="238"/>
      </rPr>
      <t>(FO) je podnikatelem</t>
    </r>
    <r>
      <rPr>
        <sz val="9"/>
        <color theme="1"/>
        <rFont val="Arial"/>
        <family val="2"/>
        <charset val="238"/>
      </rPr>
      <t xml:space="preserve"> (nahlížím na ni při sestavování skupiny jako a podnikatele) v případě, že </t>
    </r>
    <r>
      <rPr>
        <sz val="9"/>
        <color rgb="FFFF0000"/>
        <rFont val="Arial"/>
        <family val="2"/>
        <charset val="238"/>
      </rPr>
      <t xml:space="preserve">má aktivní živnostenský list </t>
    </r>
    <r>
      <rPr>
        <sz val="9"/>
        <color theme="1"/>
        <rFont val="Arial"/>
        <family val="2"/>
        <charset val="238"/>
      </rPr>
      <t>(nebo byl aktivní v poslední 3 účetních období),</t>
    </r>
    <r>
      <rPr>
        <sz val="9"/>
        <color rgb="FFFF0000"/>
        <rFont val="Arial"/>
        <family val="2"/>
        <charset val="238"/>
      </rPr>
      <t xml:space="preserve"> nebo plní funkci řídící osoby</t>
    </r>
    <r>
      <rPr>
        <sz val="9"/>
        <color theme="1"/>
        <rFont val="Arial"/>
        <family val="2"/>
        <charset val="238"/>
      </rPr>
      <t xml:space="preserve"> (např. jednatele) v nějaké firmě.</t>
    </r>
  </si>
  <si>
    <r>
      <t xml:space="preserve">Při sestavovaní skupiny je třeba vyhodnotit i ty vlastnické vazby, které v době podání žádosti, či v době podpisu úvěrové smlouvy neplatí. Proto je nutné prověřit </t>
    </r>
    <r>
      <rPr>
        <sz val="9"/>
        <color rgb="FFFF0000"/>
        <rFont val="Arial"/>
        <family val="2"/>
        <charset val="238"/>
      </rPr>
      <t>2 roky zpětně</t>
    </r>
    <r>
      <rPr>
        <sz val="9"/>
        <color theme="1"/>
        <rFont val="Arial"/>
        <family val="2"/>
        <charset val="238"/>
      </rPr>
      <t>, zda existovala některá z těchto vazeb a i tuto formu zahrnout do Prohlášení (část přerušené vazby). Je totiž možné, že v tomto období spadala do vlastnické struktury velká firma a tím pádem by aktuální velikost byla vyhodnocena jako velká, ikdyž společnost není součásti skupiny. Tato firma bude vnímána jako součást skupiny po dobu 2 let od přerušení vazby.</t>
    </r>
  </si>
  <si>
    <r>
      <t xml:space="preserve">Do Prohlášení je nutné </t>
    </r>
    <r>
      <rPr>
        <sz val="9"/>
        <color rgb="FFFF0000"/>
        <rFont val="Arial"/>
        <family val="2"/>
        <charset val="238"/>
      </rPr>
      <t>uvést všechny podnikatele, kteří jsou dle daných pravidel spojené s osobami blízkými</t>
    </r>
    <r>
      <rPr>
        <sz val="9"/>
        <color theme="1"/>
        <rFont val="Arial"/>
        <family val="2"/>
        <charset val="238"/>
      </rPr>
      <t xml:space="preserve"> k fyzickým osobám ve vztahu k žadateli, či dalších firem. Tato osoba blízká vůbec nemusí být součástí analyzované skupiny, ale vzhledem k tomu, že jde o soby blízké může dojít k ovlivnění.</t>
    </r>
  </si>
  <si>
    <t>Zde kopie dat z PROHLÁŠENÍ ROK N (výsledná velikost)</t>
  </si>
  <si>
    <t>Zde kopie dat z PROHLÁŠENÍ ROK N-1 (výsledná velikost)</t>
  </si>
  <si>
    <t>Zde kopie dat z PROHLÁŠENÍ ROK N-2 (výsledná velikost)</t>
  </si>
  <si>
    <t>ZDE ÚPLNÝ ZÁVĚREČNÝ VÝSLEDEK (z roků N, N-1 a N-2)</t>
  </si>
  <si>
    <t>Když je řádek (ROK N-2) nademnou prázdný, zobrazí se text "Nevstupuje do výpočtu", pokud prázdný není, zobrazí se hodnota, která tam je:</t>
  </si>
  <si>
    <t>Toto se zobrazí OD DO (historické vazby) pokud vyplní datum</t>
  </si>
  <si>
    <t>Pokud ale nevyplní ještě ani datum (v části historické vazby) OD DO se nezobrazí níc</t>
  </si>
  <si>
    <t xml:space="preserve">Aktivní vazby ke dni vyplnění Prohlášení      </t>
  </si>
  <si>
    <t>Když se někde v první části objeví nový podnik, tak 1, jinak 0</t>
  </si>
  <si>
    <t>TABULKA PROPOJENÝCH I HISTORICKY PROPOJENÝCH</t>
  </si>
  <si>
    <t>TABULKA PARTNERŮ I HISTORICKÝCH PARTNERŮ</t>
  </si>
  <si>
    <t>PRVNÍ ŘÁDEK VĚTY</t>
  </si>
  <si>
    <t>DRUHÝ ŘÁDEK VĚTY</t>
  </si>
  <si>
    <r>
      <t>Když je 1 a více, tak ukázat tyto věty</t>
    </r>
    <r>
      <rPr>
        <b/>
        <sz val="11"/>
        <color theme="3"/>
        <rFont val="Calibri"/>
        <family val="2"/>
        <charset val="238"/>
        <scheme val="minor"/>
      </rPr>
      <t xml:space="preserve"> (po Novém roce změň texty vět o plus jeden rok v obou případech).</t>
    </r>
  </si>
  <si>
    <t>1) Je doporučeno uložit do PC a otevřít v Microsoft Office.   2) Vždy je nutné nejprve vyplnit těchto 5 úvodních otázek.</t>
  </si>
  <si>
    <t>Červené věty text:</t>
  </si>
  <si>
    <t>Počítadlo znaků:</t>
  </si>
  <si>
    <t>Když je znaků více jak 3, skrýt nápovědy, jinak ukázat</t>
  </si>
  <si>
    <t xml:space="preserve">Po vložení zastupující osoby se červené nápovědy skryjí. </t>
  </si>
  <si>
    <t>Žadatel byl založen v roce 2024</t>
  </si>
  <si>
    <t>Skrývačka textu, když bude vznik Žadatele letos:</t>
  </si>
  <si>
    <t>Vstupní věta, a pak je výsledná věta (podmíněna počtem znaků):</t>
  </si>
  <si>
    <t>Modré, vždy po Novém roce přetextuj!</t>
  </si>
  <si>
    <t>I zde modrou oblast po Novém roce přetextuj!</t>
  </si>
  <si>
    <r>
      <t>Při vyplnění Formuláře MSP - Prohlášení o velikosti podnikatele je nutné vycházet z Doporučení 2003/361/ES ze dne 6. května 2003 týkajícího se definice mikro, malých a středních podniků (Úřední věstník EU, L 124 ze dne 20. 5. 2003), dále jen " Doporučení 2003/361/ES" využívat "</t>
    </r>
    <r>
      <rPr>
        <sz val="9"/>
        <color rgb="FFFF0000"/>
        <rFont val="Arial"/>
        <family val="2"/>
        <charset val="238"/>
      </rPr>
      <t>Příručku pro určení velikosti podniku</t>
    </r>
    <r>
      <rPr>
        <sz val="9"/>
        <color theme="1"/>
        <rFont val="Arial"/>
        <family val="2"/>
        <charset val="238"/>
      </rPr>
      <t>" (ke stažení na:</t>
    </r>
  </si>
  <si>
    <r>
      <rPr>
        <sz val="8"/>
        <color theme="10"/>
        <rFont val="Arial"/>
        <family val="2"/>
        <charset val="238"/>
      </rPr>
      <t xml:space="preserve">                             </t>
    </r>
    <r>
      <rPr>
        <u/>
        <sz val="8"/>
        <color theme="10"/>
        <rFont val="Arial"/>
        <family val="2"/>
        <charset val="238"/>
      </rPr>
      <t>https://www.nrb.cz/podnikatele/dalsi-info-pro-podnikatele/definice-msp/prirucka.pdf</t>
    </r>
  </si>
  <si>
    <r>
      <t xml:space="preserve">Příloha MSP - Prohlášení o velikosti podnikatele pro programy NRB, a.s.
</t>
    </r>
    <r>
      <rPr>
        <sz val="11"/>
        <rFont val="Arial"/>
        <family val="2"/>
        <charset val="238"/>
      </rPr>
      <t xml:space="preserve"> </t>
    </r>
  </si>
  <si>
    <t>platná od 1.1.2024</t>
  </si>
  <si>
    <t>Název žadatele</t>
  </si>
  <si>
    <t>IČO žadatele</t>
  </si>
  <si>
    <t>A) Název žadatele</t>
  </si>
  <si>
    <r>
      <t xml:space="preserve">B) Název spojeného (jinými slovy "propojeného") podnikatele.
C) Název podnikatele, u ktérého se prokázal stejný, či sousední trh.
D) Název podnikatele, který je propojen na základě: 
</t>
    </r>
    <r>
      <rPr>
        <b/>
        <i/>
        <sz val="8"/>
        <rFont val="Arial"/>
        <family val="2"/>
        <charset val="238"/>
      </rPr>
      <t xml:space="preserve">D.1) Fyzické osoby (podnikající i nepodnikající)
D.2) Fyzické osoby blízké
D.3) Osoby jednající ve společném zájmu (spolupodnikatel) </t>
    </r>
  </si>
  <si>
    <t>E) Název partnerského podnikatele</t>
  </si>
  <si>
    <t xml:space="preserve">Výsledná velikost žadatele (za celou skupinu) za období N, N-1 a N-2 </t>
  </si>
  <si>
    <t>Velikost žadatele (celé skupiny) za období N</t>
  </si>
  <si>
    <t>Velikost žadatele (celé skupiny) za období N-1</t>
  </si>
  <si>
    <t>Velikost žadatele (celé skupiny) za období N-2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</si>
</sst>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_-* #,##0.00\ _K_č_-;\-* #,##0.00\ _K_č_-;_-* &quot;-&quot;??\ _K_č_-;_-@_-"/>
    <numFmt numFmtId="165" formatCode="_-* #,##0\ _K_č_-;\-* #,##0\ _K_č_-;_-* &quot;-&quot;??\ _K_č_-;_-@_-"/>
    <numFmt numFmtId="166" formatCode="0.000"/>
    <numFmt numFmtId="167" formatCode="#,##0.00_ ;\-#,##0.00\ "/>
    <numFmt numFmtId="168" formatCode="#,##0.0000_ ;\-#,##0.0000\ "/>
  </numFmts>
  <fonts count="48" x14ac:knownFonts="1">
    <font>
      <sz val="11"/>
      <color theme="1"/>
      <name val="Calibri"/>
      <family val="2"/>
      <charset val="238"/>
      <scheme val="minor"/>
    </font>
    <font>
      <b/>
      <sz val="9"/>
      <color indexed="8"/>
      <name val="Arial"/>
      <family val="2"/>
      <charset val="238"/>
    </font>
    <font>
      <b/>
      <sz val="9"/>
      <name val="Arial"/>
      <family val="2"/>
      <charset val="238"/>
    </font>
    <font>
      <sz val="9"/>
      <name val="Arial"/>
      <family val="2"/>
      <charset val="238"/>
    </font>
    <font>
      <b/>
      <sz val="8"/>
      <name val="Arial"/>
      <family val="2"/>
      <charset val="238"/>
    </font>
    <font>
      <b/>
      <strike/>
      <sz val="8"/>
      <color indexed="10"/>
      <name val="Arial"/>
      <family val="2"/>
      <charset val="238"/>
    </font>
    <font>
      <sz val="8"/>
      <name val="Arial"/>
      <family val="2"/>
      <charset val="238"/>
    </font>
    <font>
      <i/>
      <sz val="9"/>
      <name val="Arial"/>
      <family val="2"/>
      <charset val="238"/>
    </font>
    <font>
      <b/>
      <sz val="11"/>
      <name val="Arial"/>
      <family val="2"/>
      <charset val="238"/>
    </font>
    <font>
      <sz val="11"/>
      <color theme="1"/>
      <name val="Calibri"/>
      <family val="2"/>
      <charset val="238"/>
      <scheme val="minor"/>
    </font>
    <font>
      <sz val="11"/>
      <color rgb="FFFF0000"/>
      <name val="Calibri"/>
      <family val="2"/>
      <charset val="238"/>
      <scheme val="minor"/>
    </font>
    <font>
      <b/>
      <sz val="9"/>
      <color theme="1"/>
      <name val="Arial"/>
      <family val="2"/>
      <charset val="238"/>
    </font>
    <font>
      <sz val="9"/>
      <color theme="1"/>
      <name val="Arial"/>
      <family val="2"/>
      <charset val="238"/>
    </font>
    <font>
      <sz val="8"/>
      <color theme="1"/>
      <name val="Arial"/>
      <family val="2"/>
      <charset val="238"/>
    </font>
    <font>
      <b/>
      <sz val="11"/>
      <name val="Calibri"/>
      <family val="2"/>
      <charset val="238"/>
      <scheme val="minor"/>
    </font>
    <font>
      <b/>
      <sz val="8"/>
      <color theme="1"/>
      <name val="Arial"/>
      <family val="2"/>
      <charset val="238"/>
    </font>
    <font>
      <sz val="9"/>
      <color rgb="FFFF0000"/>
      <name val="Arial"/>
      <family val="2"/>
      <charset val="238"/>
    </font>
    <font>
      <sz val="11"/>
      <name val="Calibri"/>
      <family val="2"/>
      <charset val="238"/>
      <scheme val="minor"/>
    </font>
    <font>
      <i/>
      <sz val="11"/>
      <name val="Calibri"/>
      <family val="2"/>
      <charset val="238"/>
      <scheme val="minor"/>
    </font>
    <font>
      <u/>
      <sz val="11"/>
      <name val="Calibri"/>
      <family val="2"/>
      <charset val="238"/>
      <scheme val="minor"/>
    </font>
    <font>
      <b/>
      <u/>
      <sz val="11"/>
      <name val="Calibri"/>
      <family val="2"/>
      <charset val="238"/>
      <scheme val="minor"/>
    </font>
    <font>
      <i/>
      <sz val="9"/>
      <color theme="1"/>
      <name val="Arial"/>
      <family val="2"/>
      <charset val="238"/>
    </font>
    <font>
      <sz val="11"/>
      <color theme="1"/>
      <name val="Arial"/>
      <family val="2"/>
      <charset val="238"/>
    </font>
    <font>
      <sz val="11"/>
      <color rgb="FFFF0000"/>
      <name val="Arial"/>
      <family val="2"/>
      <charset val="238"/>
    </font>
    <font>
      <i/>
      <strike/>
      <sz val="9"/>
      <color rgb="FFFF0000"/>
      <name val="Arial"/>
      <family val="2"/>
      <charset val="238"/>
    </font>
    <font>
      <sz val="10"/>
      <name val="Calibri"/>
      <family val="2"/>
      <charset val="238"/>
      <scheme val="minor"/>
    </font>
    <font>
      <sz val="11"/>
      <color theme="0" tint="-0.249977111117893"/>
      <name val="Calibri"/>
      <family val="2"/>
      <charset val="238"/>
      <scheme val="minor"/>
    </font>
    <font>
      <sz val="8"/>
      <color rgb="FFFF0000"/>
      <name val="Arial"/>
      <family val="2"/>
      <charset val="238"/>
    </font>
    <font>
      <b/>
      <sz val="11"/>
      <color theme="1"/>
      <name val="Calibri"/>
      <family val="2"/>
      <charset val="238"/>
      <scheme val="minor"/>
    </font>
    <font>
      <sz val="11"/>
      <name val="Arial"/>
      <family val="2"/>
      <charset val="238"/>
    </font>
    <font>
      <sz val="10"/>
      <name val="Arial"/>
      <family val="2"/>
      <charset val="238"/>
    </font>
    <font>
      <sz val="8"/>
      <color theme="1"/>
      <name val="Calibri"/>
      <family val="2"/>
      <charset val="238"/>
      <scheme val="minor"/>
    </font>
    <font>
      <sz val="8"/>
      <color rgb="FFFF0000"/>
      <name val="Calibri"/>
      <family val="2"/>
      <charset val="238"/>
      <scheme val="minor"/>
    </font>
    <font>
      <sz val="8"/>
      <name val="Calibri"/>
      <family val="2"/>
      <charset val="238"/>
      <scheme val="minor"/>
    </font>
    <font>
      <b/>
      <sz val="10"/>
      <color theme="1"/>
      <name val="Arial"/>
      <family val="2"/>
      <charset val="238"/>
    </font>
    <font>
      <b/>
      <sz val="10"/>
      <name val="Arial"/>
      <family val="2"/>
      <charset val="238"/>
    </font>
    <font>
      <b/>
      <sz val="8"/>
      <color indexed="81"/>
      <name val="Tahoma"/>
      <family val="2"/>
      <charset val="238"/>
    </font>
    <font>
      <sz val="8"/>
      <color indexed="81"/>
      <name val="Tahoma"/>
      <family val="2"/>
      <charset val="238"/>
    </font>
    <font>
      <i/>
      <sz val="8"/>
      <color indexed="81"/>
      <name val="Tahoma"/>
      <family val="2"/>
      <charset val="238"/>
    </font>
    <font>
      <u/>
      <sz val="8"/>
      <color indexed="81"/>
      <name val="Tahoma"/>
      <family val="2"/>
      <charset val="238"/>
    </font>
    <font>
      <b/>
      <sz val="11"/>
      <color theme="1"/>
      <name val="Arial"/>
      <family val="2"/>
      <charset val="238"/>
    </font>
    <font>
      <sz val="10"/>
      <color rgb="FFFF0000"/>
      <name val="Arial"/>
      <family val="2"/>
      <charset val="238"/>
    </font>
    <font>
      <b/>
      <sz val="11"/>
      <color theme="3"/>
      <name val="Calibri"/>
      <family val="2"/>
      <charset val="238"/>
      <scheme val="minor"/>
    </font>
    <font>
      <b/>
      <sz val="15"/>
      <color theme="1"/>
      <name val="Arial"/>
      <family val="2"/>
      <charset val="238"/>
    </font>
    <font>
      <u/>
      <sz val="11"/>
      <color theme="10"/>
      <name val="Calibri"/>
      <family val="2"/>
      <charset val="238"/>
      <scheme val="minor"/>
    </font>
    <font>
      <u/>
      <sz val="8"/>
      <color theme="10"/>
      <name val="Arial"/>
      <family val="2"/>
      <charset val="238"/>
    </font>
    <font>
      <sz val="8"/>
      <color theme="10"/>
      <name val="Arial"/>
      <family val="2"/>
      <charset val="238"/>
    </font>
    <font>
      <b/>
      <i/>
      <sz val="8"/>
      <name val="Arial"/>
      <family val="2"/>
      <charset val="238"/>
    </font>
  </fonts>
  <fills count="13">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FF00"/>
        <bgColor indexed="64"/>
      </patternFill>
    </fill>
    <fill>
      <patternFill patternType="solid">
        <fgColor theme="2"/>
        <bgColor indexed="64"/>
      </patternFill>
    </fill>
    <fill>
      <patternFill patternType="solid">
        <fgColor theme="6" tint="0.39997558519241921"/>
        <bgColor indexed="64"/>
      </patternFill>
    </fill>
    <fill>
      <patternFill patternType="solid">
        <fgColor theme="2" tint="-9.9978637043366805E-2"/>
        <bgColor indexed="64"/>
      </patternFill>
    </fill>
    <fill>
      <patternFill patternType="solid">
        <fgColor rgb="FFC2C2C2"/>
        <bgColor indexed="64"/>
      </patternFill>
    </fill>
    <fill>
      <patternFill patternType="solid">
        <fgColor theme="4" tint="0.79998168889431442"/>
        <bgColor indexed="64"/>
      </patternFill>
    </fill>
    <fill>
      <patternFill patternType="solid">
        <fgColor theme="0" tint="-4.9989318521683403E-2"/>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bottom/>
      <diagonal/>
    </border>
  </borders>
  <cellStyleXfs count="4">
    <xf numFmtId="0" fontId="0" fillId="0" borderId="0"/>
    <xf numFmtId="164" fontId="9" fillId="0" borderId="0" applyFont="0" applyFill="0" applyBorder="0" applyAlignment="0" applyProtection="0"/>
    <xf numFmtId="9" fontId="9" fillId="0" borderId="0" applyFont="0" applyFill="0" applyBorder="0" applyAlignment="0" applyProtection="0"/>
    <xf numFmtId="0" fontId="44" fillId="0" borderId="0" applyNumberFormat="0" applyFill="0" applyBorder="0" applyAlignment="0" applyProtection="0"/>
  </cellStyleXfs>
  <cellXfs count="429">
    <xf numFmtId="0" fontId="0" fillId="0" borderId="0" xfId="0"/>
    <xf numFmtId="0" fontId="0" fillId="0" borderId="0" xfId="0"/>
    <xf numFmtId="164" fontId="9" fillId="0" borderId="0" xfId="1" applyFont="1"/>
    <xf numFmtId="164" fontId="0" fillId="0" borderId="0" xfId="0" applyNumberFormat="1"/>
    <xf numFmtId="165" fontId="0" fillId="0" borderId="0" xfId="0" applyNumberFormat="1"/>
    <xf numFmtId="166" fontId="0" fillId="0" borderId="0" xfId="0" applyNumberFormat="1"/>
    <xf numFmtId="2" fontId="0" fillId="0" borderId="0" xfId="0" applyNumberFormat="1"/>
    <xf numFmtId="1" fontId="0" fillId="0" borderId="0" xfId="0" applyNumberFormat="1"/>
    <xf numFmtId="0" fontId="11" fillId="3" borderId="1" xfId="0" applyFont="1" applyFill="1" applyBorder="1" applyAlignment="1" applyProtection="1">
      <alignment horizontal="center" vertical="center"/>
    </xf>
    <xf numFmtId="0" fontId="12" fillId="0" borderId="0" xfId="0" applyFont="1" applyProtection="1"/>
    <xf numFmtId="0" fontId="0" fillId="0" borderId="0" xfId="0" applyProtection="1"/>
    <xf numFmtId="0" fontId="13" fillId="0" borderId="0" xfId="0" applyFont="1" applyAlignment="1" applyProtection="1">
      <alignment horizontal="left" wrapText="1"/>
    </xf>
    <xf numFmtId="0" fontId="12" fillId="0" borderId="0" xfId="0" applyFont="1" applyBorder="1" applyAlignment="1" applyProtection="1"/>
    <xf numFmtId="0" fontId="4" fillId="0" borderId="0" xfId="0" applyFont="1" applyBorder="1" applyAlignment="1" applyProtection="1">
      <alignment wrapText="1"/>
    </xf>
    <xf numFmtId="0" fontId="11" fillId="3" borderId="2" xfId="0" applyFont="1" applyFill="1" applyBorder="1" applyAlignment="1" applyProtection="1">
      <alignment horizontal="center" vertical="center"/>
    </xf>
    <xf numFmtId="0" fontId="12" fillId="0" borderId="0" xfId="0" applyFont="1" applyBorder="1" applyAlignment="1" applyProtection="1">
      <alignment horizontal="right" vertical="center" indent="2"/>
    </xf>
    <xf numFmtId="0" fontId="12" fillId="0" borderId="0" xfId="0" applyFont="1" applyFill="1" applyBorder="1" applyAlignment="1" applyProtection="1">
      <alignment horizontal="right" vertical="center" indent="2"/>
    </xf>
    <xf numFmtId="164" fontId="11" fillId="0" borderId="0" xfId="1" applyNumberFormat="1" applyFont="1" applyFill="1" applyBorder="1" applyAlignment="1" applyProtection="1"/>
    <xf numFmtId="165" fontId="15" fillId="2" borderId="0" xfId="1" applyNumberFormat="1" applyFont="1" applyFill="1" applyBorder="1" applyAlignment="1" applyProtection="1"/>
    <xf numFmtId="0" fontId="11" fillId="0" borderId="0" xfId="0" applyFont="1" applyBorder="1" applyProtection="1"/>
    <xf numFmtId="14" fontId="11" fillId="4" borderId="1" xfId="0" applyNumberFormat="1" applyFont="1" applyFill="1" applyBorder="1" applyAlignment="1" applyProtection="1">
      <alignment horizontal="center" vertical="center"/>
      <protection locked="0"/>
    </xf>
    <xf numFmtId="0" fontId="12" fillId="0" borderId="0" xfId="0" applyFont="1" applyAlignment="1" applyProtection="1"/>
    <xf numFmtId="0" fontId="16" fillId="0" borderId="0" xfId="0" applyFont="1" applyProtection="1"/>
    <xf numFmtId="0" fontId="12" fillId="0" borderId="0" xfId="0" applyFont="1" applyFill="1" applyBorder="1" applyProtection="1"/>
    <xf numFmtId="2" fontId="0" fillId="0" borderId="0" xfId="0" applyNumberFormat="1" applyProtection="1"/>
    <xf numFmtId="0" fontId="0" fillId="0" borderId="0" xfId="0" applyBorder="1" applyProtection="1"/>
    <xf numFmtId="0" fontId="12" fillId="0" borderId="0" xfId="0" applyFont="1" applyBorder="1" applyAlignment="1" applyProtection="1">
      <alignment horizontal="left" vertical="top" wrapText="1"/>
    </xf>
    <xf numFmtId="0" fontId="2" fillId="0" borderId="0" xfId="0" applyFont="1" applyAlignment="1">
      <alignment horizontal="center" vertical="center" wrapText="1"/>
    </xf>
    <xf numFmtId="0" fontId="2" fillId="0" borderId="0" xfId="0" applyFont="1" applyAlignment="1">
      <alignment vertical="center" wrapText="1"/>
    </xf>
    <xf numFmtId="0" fontId="16" fillId="0" borderId="0" xfId="0" applyFont="1" applyAlignment="1" applyProtection="1"/>
    <xf numFmtId="0" fontId="17" fillId="0" borderId="0" xfId="0" applyFont="1"/>
    <xf numFmtId="0" fontId="17" fillId="3" borderId="1" xfId="0" applyFont="1" applyFill="1" applyBorder="1"/>
    <xf numFmtId="0" fontId="17" fillId="0" borderId="3" xfId="0" applyFont="1" applyBorder="1" applyAlignment="1" applyProtection="1">
      <alignment horizontal="center"/>
      <protection locked="0"/>
    </xf>
    <xf numFmtId="14" fontId="17" fillId="0" borderId="0" xfId="0" applyNumberFormat="1" applyFont="1"/>
    <xf numFmtId="2" fontId="17" fillId="0" borderId="0" xfId="0" applyNumberFormat="1" applyFont="1"/>
    <xf numFmtId="14" fontId="17" fillId="0" borderId="1" xfId="0" applyNumberFormat="1" applyFont="1" applyBorder="1" applyAlignment="1" applyProtection="1">
      <alignment horizontal="center"/>
      <protection locked="0"/>
    </xf>
    <xf numFmtId="0" fontId="18" fillId="0" borderId="0" xfId="0" applyFont="1"/>
    <xf numFmtId="0" fontId="17" fillId="4" borderId="1" xfId="0" applyFont="1" applyFill="1" applyBorder="1" applyAlignment="1">
      <alignment horizontal="center"/>
    </xf>
    <xf numFmtId="0" fontId="17" fillId="0" borderId="0" xfId="0" applyFont="1" applyAlignment="1">
      <alignment horizontal="center"/>
    </xf>
    <xf numFmtId="0" fontId="17" fillId="0" borderId="1" xfId="0" applyFont="1" applyBorder="1" applyAlignment="1" applyProtection="1">
      <alignment horizontal="center"/>
      <protection locked="0"/>
    </xf>
    <xf numFmtId="1" fontId="17" fillId="3" borderId="1" xfId="0" applyNumberFormat="1" applyFont="1" applyFill="1" applyBorder="1" applyAlignment="1" applyProtection="1">
      <alignment horizontal="center"/>
    </xf>
    <xf numFmtId="0" fontId="17" fillId="0" borderId="0" xfId="0" applyFont="1" applyFill="1" applyAlignment="1">
      <alignment horizontal="center"/>
    </xf>
    <xf numFmtId="0" fontId="19" fillId="0" borderId="0" xfId="0" applyFont="1"/>
    <xf numFmtId="0" fontId="17" fillId="0" borderId="0" xfId="0" applyFont="1" applyFill="1"/>
    <xf numFmtId="0" fontId="18" fillId="0" borderId="0" xfId="0" applyFont="1" applyFill="1" applyBorder="1" applyAlignment="1">
      <alignment horizontal="right"/>
    </xf>
    <xf numFmtId="0" fontId="17" fillId="3" borderId="1" xfId="0" applyFont="1" applyFill="1" applyBorder="1" applyAlignment="1">
      <alignment horizontal="center"/>
    </xf>
    <xf numFmtId="0" fontId="17" fillId="4" borderId="1" xfId="0" applyFont="1" applyFill="1" applyBorder="1" applyAlignment="1" applyProtection="1">
      <alignment horizontal="center"/>
      <protection locked="0"/>
    </xf>
    <xf numFmtId="0" fontId="18" fillId="0" borderId="0" xfId="0" applyFont="1" applyAlignment="1">
      <alignment horizontal="right"/>
    </xf>
    <xf numFmtId="3" fontId="17" fillId="0" borderId="1" xfId="0" applyNumberFormat="1" applyFont="1" applyBorder="1" applyAlignment="1" applyProtection="1">
      <alignment horizontal="center"/>
      <protection locked="0"/>
    </xf>
    <xf numFmtId="0" fontId="17" fillId="0" borderId="1" xfId="0" applyFont="1" applyBorder="1" applyAlignment="1">
      <alignment horizontal="center"/>
    </xf>
    <xf numFmtId="0" fontId="17" fillId="0" borderId="4" xfId="0" applyFont="1" applyBorder="1" applyAlignment="1">
      <alignment horizontal="center"/>
    </xf>
    <xf numFmtId="0" fontId="17" fillId="0" borderId="0" xfId="0" applyFont="1" applyBorder="1"/>
    <xf numFmtId="0" fontId="17" fillId="3" borderId="5" xfId="0" applyFont="1" applyFill="1" applyBorder="1"/>
    <xf numFmtId="0" fontId="14" fillId="0" borderId="0" xfId="0" applyFont="1"/>
    <xf numFmtId="0" fontId="20" fillId="0" borderId="0" xfId="0" applyFont="1"/>
    <xf numFmtId="0" fontId="17" fillId="3" borderId="3" xfId="0" applyFont="1" applyFill="1" applyBorder="1"/>
    <xf numFmtId="0" fontId="19" fillId="0" borderId="0" xfId="0" applyFont="1" applyBorder="1" applyAlignment="1">
      <alignment horizontal="left"/>
    </xf>
    <xf numFmtId="0" fontId="17" fillId="2" borderId="0" xfId="0" applyFont="1" applyFill="1"/>
    <xf numFmtId="0" fontId="17" fillId="0" borderId="0" xfId="0" applyFont="1" applyAlignment="1">
      <alignment horizontal="right"/>
    </xf>
    <xf numFmtId="0" fontId="17" fillId="0" borderId="0" xfId="0" applyFont="1" applyBorder="1" applyAlignment="1">
      <alignment horizontal="right"/>
    </xf>
    <xf numFmtId="0" fontId="17" fillId="0" borderId="0" xfId="0" applyFont="1" applyFill="1" applyBorder="1"/>
    <xf numFmtId="0" fontId="2" fillId="0" borderId="1" xfId="0" applyFont="1" applyFill="1" applyBorder="1" applyAlignment="1" applyProtection="1">
      <alignment horizontal="center" vertical="center" wrapText="1"/>
    </xf>
    <xf numFmtId="0" fontId="22" fillId="0" borderId="0" xfId="0" applyFont="1" applyProtection="1"/>
    <xf numFmtId="2" fontId="22" fillId="0" borderId="0" xfId="0" applyNumberFormat="1" applyFont="1" applyProtection="1"/>
    <xf numFmtId="0" fontId="23" fillId="0" borderId="0" xfId="0" applyFont="1" applyProtection="1"/>
    <xf numFmtId="2" fontId="23" fillId="0" borderId="0" xfId="0" applyNumberFormat="1" applyFont="1" applyProtection="1"/>
    <xf numFmtId="0" fontId="8" fillId="0" borderId="0" xfId="0" applyFont="1" applyAlignment="1" applyProtection="1">
      <alignment wrapText="1"/>
    </xf>
    <xf numFmtId="0" fontId="22" fillId="0" borderId="0" xfId="0" applyFont="1" applyAlignment="1" applyProtection="1"/>
    <xf numFmtId="2" fontId="22" fillId="0" borderId="0" xfId="0" applyNumberFormat="1" applyFont="1" applyAlignment="1" applyProtection="1"/>
    <xf numFmtId="0" fontId="22" fillId="0" borderId="0" xfId="0" applyFont="1" applyAlignment="1" applyProtection="1">
      <alignment vertical="top"/>
    </xf>
    <xf numFmtId="0" fontId="22" fillId="0" borderId="0" xfId="0" applyFont="1" applyAlignment="1" applyProtection="1">
      <alignment vertical="center"/>
    </xf>
    <xf numFmtId="0" fontId="22" fillId="0" borderId="0" xfId="0" applyFont="1" applyBorder="1" applyProtection="1"/>
    <xf numFmtId="0" fontId="11" fillId="0" borderId="1" xfId="0" applyFont="1" applyBorder="1" applyAlignment="1" applyProtection="1">
      <alignment horizontal="left" vertical="center" wrapText="1" indent="1"/>
    </xf>
    <xf numFmtId="0" fontId="11" fillId="0" borderId="1" xfId="0" applyFont="1" applyBorder="1" applyAlignment="1" applyProtection="1">
      <alignment horizontal="left" vertical="center" indent="1"/>
    </xf>
    <xf numFmtId="0" fontId="11" fillId="0" borderId="1" xfId="0" applyFont="1" applyFill="1" applyBorder="1" applyAlignment="1" applyProtection="1">
      <alignment horizontal="left" vertical="center" indent="1"/>
    </xf>
    <xf numFmtId="0" fontId="22" fillId="0" borderId="0" xfId="0" applyFont="1" applyAlignment="1" applyProtection="1">
      <alignment horizontal="left" indent="1"/>
    </xf>
    <xf numFmtId="0" fontId="4" fillId="0" borderId="0" xfId="0" applyFont="1" applyBorder="1" applyAlignment="1" applyProtection="1">
      <alignment horizontal="left" wrapText="1" indent="1"/>
    </xf>
    <xf numFmtId="0" fontId="4" fillId="0" borderId="0" xfId="0" applyFont="1" applyBorder="1" applyAlignment="1" applyProtection="1">
      <alignment horizontal="left" indent="1"/>
    </xf>
    <xf numFmtId="167" fontId="12" fillId="4" borderId="1" xfId="1" applyNumberFormat="1" applyFont="1" applyFill="1" applyBorder="1" applyAlignment="1" applyProtection="1">
      <alignment horizontal="right" vertical="center" indent="1"/>
      <protection locked="0"/>
    </xf>
    <xf numFmtId="167" fontId="12" fillId="5" borderId="12" xfId="1" applyNumberFormat="1" applyFont="1" applyFill="1" applyBorder="1" applyAlignment="1" applyProtection="1">
      <alignment horizontal="right" vertical="center" indent="1"/>
      <protection hidden="1"/>
    </xf>
    <xf numFmtId="167" fontId="12" fillId="5" borderId="13" xfId="1" applyNumberFormat="1" applyFont="1" applyFill="1" applyBorder="1" applyAlignment="1" applyProtection="1">
      <alignment horizontal="right" vertical="center" indent="1"/>
      <protection locked="0" hidden="1"/>
    </xf>
    <xf numFmtId="167" fontId="12" fillId="5" borderId="1" xfId="1" applyNumberFormat="1" applyFont="1" applyFill="1" applyBorder="1" applyAlignment="1" applyProtection="1">
      <alignment horizontal="right" vertical="center" indent="1"/>
      <protection locked="0" hidden="1"/>
    </xf>
    <xf numFmtId="0" fontId="12" fillId="0" borderId="0" xfId="0" applyFont="1"/>
    <xf numFmtId="0" fontId="12" fillId="0" borderId="0" xfId="0" applyFont="1" applyAlignment="1">
      <alignment wrapText="1"/>
    </xf>
    <xf numFmtId="0" fontId="16" fillId="0" borderId="0" xfId="0" applyFont="1" applyAlignment="1"/>
    <xf numFmtId="0" fontId="12" fillId="0" borderId="0" xfId="0" applyFont="1" applyAlignment="1"/>
    <xf numFmtId="0" fontId="16" fillId="0" borderId="0" xfId="0" applyFont="1" applyAlignment="1">
      <alignment wrapText="1"/>
    </xf>
    <xf numFmtId="2" fontId="0" fillId="0" borderId="21" xfId="0" applyNumberFormat="1" applyBorder="1" applyProtection="1"/>
    <xf numFmtId="2" fontId="0" fillId="0" borderId="4" xfId="0" applyNumberFormat="1" applyBorder="1" applyProtection="1"/>
    <xf numFmtId="2" fontId="0" fillId="0" borderId="0" xfId="0" applyNumberFormat="1" applyBorder="1" applyProtection="1"/>
    <xf numFmtId="2" fontId="0" fillId="0" borderId="14" xfId="0" applyNumberFormat="1" applyBorder="1" applyProtection="1"/>
    <xf numFmtId="0" fontId="0" fillId="0" borderId="23" xfId="0" applyBorder="1" applyProtection="1"/>
    <xf numFmtId="0" fontId="0" fillId="0" borderId="1" xfId="0" applyBorder="1" applyProtection="1"/>
    <xf numFmtId="1" fontId="0" fillId="0" borderId="0" xfId="0" applyNumberFormat="1" applyProtection="1"/>
    <xf numFmtId="2" fontId="11" fillId="3" borderId="1" xfId="0" applyNumberFormat="1" applyFont="1" applyFill="1" applyBorder="1" applyAlignment="1" applyProtection="1">
      <alignment horizontal="center" vertical="center"/>
    </xf>
    <xf numFmtId="0" fontId="4" fillId="3" borderId="1" xfId="0" applyFont="1" applyFill="1" applyBorder="1" applyAlignment="1" applyProtection="1">
      <alignment horizontal="center" wrapText="1"/>
    </xf>
    <xf numFmtId="2" fontId="0" fillId="6" borderId="0" xfId="0" applyNumberFormat="1" applyFill="1" applyProtection="1"/>
    <xf numFmtId="167" fontId="12" fillId="3" borderId="1" xfId="1" applyNumberFormat="1" applyFont="1" applyFill="1" applyBorder="1" applyAlignment="1" applyProtection="1">
      <alignment horizontal="right" vertical="center" indent="1"/>
      <protection locked="0"/>
    </xf>
    <xf numFmtId="0" fontId="2" fillId="2" borderId="0" xfId="0" applyFont="1" applyFill="1" applyBorder="1" applyAlignment="1" applyProtection="1">
      <alignment vertical="center"/>
    </xf>
    <xf numFmtId="49" fontId="12" fillId="4" borderId="8" xfId="0" applyNumberFormat="1" applyFont="1" applyFill="1" applyBorder="1" applyAlignment="1" applyProtection="1">
      <alignment horizontal="left" vertical="center" wrapText="1" indent="1"/>
      <protection locked="0"/>
    </xf>
    <xf numFmtId="0" fontId="22" fillId="2" borderId="0" xfId="0" applyFont="1" applyFill="1" applyBorder="1" applyAlignment="1" applyProtection="1">
      <alignment horizontal="left" indent="1"/>
    </xf>
    <xf numFmtId="0" fontId="12" fillId="4" borderId="8" xfId="0" applyFont="1" applyFill="1" applyBorder="1" applyAlignment="1" applyProtection="1">
      <alignment horizontal="center" vertical="center"/>
      <protection locked="0"/>
    </xf>
    <xf numFmtId="168" fontId="12" fillId="3" borderId="1" xfId="1" applyNumberFormat="1" applyFont="1" applyFill="1" applyBorder="1" applyAlignment="1" applyProtection="1">
      <alignment horizontal="right" vertical="center" indent="1"/>
    </xf>
    <xf numFmtId="0" fontId="26" fillId="0" borderId="0" xfId="0" applyFont="1"/>
    <xf numFmtId="49" fontId="17" fillId="0" borderId="1" xfId="0" applyNumberFormat="1" applyFont="1" applyBorder="1" applyAlignment="1" applyProtection="1">
      <alignment horizontal="center"/>
      <protection locked="0"/>
    </xf>
    <xf numFmtId="14" fontId="0" fillId="0" borderId="0" xfId="0" applyNumberFormat="1"/>
    <xf numFmtId="0" fontId="0" fillId="0" borderId="0" xfId="0" applyBorder="1"/>
    <xf numFmtId="0" fontId="0" fillId="3" borderId="1" xfId="0" applyFill="1" applyBorder="1"/>
    <xf numFmtId="14" fontId="0" fillId="3" borderId="3" xfId="0" applyNumberFormat="1" applyFill="1" applyBorder="1"/>
    <xf numFmtId="14" fontId="0" fillId="7" borderId="1" xfId="0" applyNumberFormat="1" applyFill="1" applyBorder="1" applyAlignment="1">
      <alignment horizontal="center" vertical="center"/>
    </xf>
    <xf numFmtId="0" fontId="0" fillId="7" borderId="1" xfId="0" applyFill="1" applyBorder="1" applyAlignment="1">
      <alignment horizontal="center" vertical="center"/>
    </xf>
    <xf numFmtId="14" fontId="0" fillId="7" borderId="31" xfId="0" applyNumberFormat="1" applyFill="1" applyBorder="1" applyAlignment="1">
      <alignment horizontal="center"/>
    </xf>
    <xf numFmtId="0" fontId="2" fillId="3" borderId="8" xfId="0" applyFont="1" applyFill="1" applyBorder="1" applyAlignment="1" applyProtection="1">
      <alignment horizontal="left" vertical="center" indent="1"/>
    </xf>
    <xf numFmtId="0" fontId="12" fillId="4" borderId="8" xfId="0" applyNumberFormat="1" applyFont="1" applyFill="1" applyBorder="1" applyAlignment="1" applyProtection="1">
      <alignment horizontal="left" vertical="center" wrapText="1" indent="1"/>
      <protection locked="0"/>
    </xf>
    <xf numFmtId="0" fontId="0" fillId="0" borderId="0" xfId="0" applyAlignment="1">
      <alignment wrapText="1"/>
    </xf>
    <xf numFmtId="0" fontId="0" fillId="9" borderId="1" xfId="0" applyFill="1" applyBorder="1"/>
    <xf numFmtId="0" fontId="0" fillId="5" borderId="1" xfId="0" applyFill="1" applyBorder="1"/>
    <xf numFmtId="0" fontId="17" fillId="5" borderId="1" xfId="0" applyFont="1" applyFill="1" applyBorder="1"/>
    <xf numFmtId="0" fontId="0" fillId="10" borderId="1" xfId="0" applyFill="1" applyBorder="1"/>
    <xf numFmtId="0" fontId="0" fillId="9" borderId="1" xfId="0" applyFill="1" applyBorder="1" applyAlignment="1">
      <alignment horizontal="center"/>
    </xf>
    <xf numFmtId="1" fontId="0" fillId="9" borderId="1" xfId="0" applyNumberFormat="1" applyFill="1" applyBorder="1" applyAlignment="1">
      <alignment horizontal="center"/>
    </xf>
    <xf numFmtId="0" fontId="0" fillId="9" borderId="1" xfId="0" applyFill="1" applyBorder="1" applyAlignment="1">
      <alignment horizontal="center" wrapText="1"/>
    </xf>
    <xf numFmtId="0" fontId="4" fillId="0" borderId="0" xfId="0" applyFont="1" applyBorder="1" applyAlignment="1" applyProtection="1">
      <alignment vertical="center" wrapText="1"/>
    </xf>
    <xf numFmtId="0" fontId="4" fillId="0" borderId="0" xfId="0" applyFont="1" applyBorder="1" applyAlignment="1" applyProtection="1">
      <alignment vertical="center"/>
    </xf>
    <xf numFmtId="0" fontId="13" fillId="0" borderId="0" xfId="0" applyFont="1" applyAlignment="1" applyProtection="1">
      <alignment vertical="center"/>
      <protection hidden="1"/>
    </xf>
    <xf numFmtId="0" fontId="4" fillId="0" borderId="0" xfId="0" applyFont="1" applyAlignment="1" applyProtection="1">
      <alignment vertical="center" wrapText="1"/>
      <protection hidden="1"/>
    </xf>
    <xf numFmtId="0" fontId="22" fillId="0" borderId="0" xfId="0" applyFont="1" applyAlignment="1" applyProtection="1">
      <alignment vertical="center"/>
      <protection hidden="1"/>
    </xf>
    <xf numFmtId="0" fontId="4" fillId="0" borderId="0" xfId="0" applyFont="1" applyAlignment="1" applyProtection="1">
      <alignment horizontal="left" vertical="center" wrapText="1" indent="1"/>
      <protection hidden="1"/>
    </xf>
    <xf numFmtId="0" fontId="31" fillId="0" borderId="0" xfId="0" applyFont="1" applyProtection="1">
      <protection hidden="1"/>
    </xf>
    <xf numFmtId="0" fontId="4" fillId="0" borderId="0" xfId="0" applyFont="1" applyAlignment="1" applyProtection="1">
      <alignment horizontal="center" vertical="center" wrapText="1"/>
      <protection hidden="1"/>
    </xf>
    <xf numFmtId="0" fontId="32" fillId="0" borderId="0" xfId="0" applyFont="1" applyProtection="1">
      <protection hidden="1"/>
    </xf>
    <xf numFmtId="0" fontId="22" fillId="0" borderId="0" xfId="0" applyFont="1" applyAlignment="1" applyProtection="1">
      <alignment horizontal="left" vertical="center"/>
      <protection hidden="1"/>
    </xf>
    <xf numFmtId="0" fontId="22" fillId="2" borderId="0" xfId="0" applyFont="1" applyFill="1" applyBorder="1" applyAlignment="1" applyProtection="1">
      <alignment vertical="center"/>
      <protection hidden="1"/>
    </xf>
    <xf numFmtId="0" fontId="15" fillId="0" borderId="0" xfId="0" applyFont="1" applyFill="1" applyBorder="1" applyAlignment="1" applyProtection="1">
      <alignment vertical="center"/>
      <protection hidden="1"/>
    </xf>
    <xf numFmtId="0" fontId="13" fillId="2" borderId="0" xfId="0" applyFont="1" applyFill="1" applyBorder="1" applyAlignment="1" applyProtection="1">
      <alignment vertical="center" wrapText="1"/>
      <protection hidden="1"/>
    </xf>
    <xf numFmtId="0" fontId="13" fillId="0" borderId="0" xfId="0" applyFont="1" applyAlignment="1" applyProtection="1">
      <alignment vertical="center" wrapText="1"/>
      <protection hidden="1"/>
    </xf>
    <xf numFmtId="2" fontId="22" fillId="0" borderId="0" xfId="0" applyNumberFormat="1" applyFont="1" applyAlignment="1" applyProtection="1">
      <alignment vertical="center"/>
      <protection hidden="1"/>
    </xf>
    <xf numFmtId="0" fontId="6" fillId="0" borderId="0" xfId="0" applyFont="1" applyAlignment="1" applyProtection="1">
      <alignment vertical="center"/>
      <protection hidden="1"/>
    </xf>
    <xf numFmtId="0" fontId="4" fillId="0" borderId="0" xfId="0" applyFont="1" applyFill="1" applyBorder="1" applyAlignment="1" applyProtection="1">
      <alignment vertical="center"/>
      <protection hidden="1"/>
    </xf>
    <xf numFmtId="0" fontId="6" fillId="2" borderId="0" xfId="0" applyFont="1" applyFill="1" applyBorder="1" applyAlignment="1" applyProtection="1">
      <alignment vertical="center" wrapText="1"/>
      <protection hidden="1"/>
    </xf>
    <xf numFmtId="0" fontId="6" fillId="0" borderId="0" xfId="0" applyFont="1" applyAlignment="1" applyProtection="1">
      <alignment vertical="center" wrapText="1"/>
      <protection hidden="1"/>
    </xf>
    <xf numFmtId="0" fontId="29" fillId="0" borderId="0" xfId="0" applyFont="1" applyAlignment="1" applyProtection="1">
      <alignment vertical="center"/>
      <protection hidden="1"/>
    </xf>
    <xf numFmtId="2" fontId="29" fillId="0" borderId="0" xfId="0" applyNumberFormat="1" applyFont="1" applyAlignment="1" applyProtection="1">
      <alignment vertical="center"/>
      <protection hidden="1"/>
    </xf>
    <xf numFmtId="0" fontId="33" fillId="0" borderId="0" xfId="0" applyFont="1" applyProtection="1">
      <protection hidden="1"/>
    </xf>
    <xf numFmtId="0" fontId="6" fillId="2" borderId="0" xfId="0" applyFont="1" applyFill="1" applyBorder="1" applyAlignment="1" applyProtection="1">
      <alignment horizontal="center" vertical="center" wrapText="1"/>
      <protection hidden="1"/>
    </xf>
    <xf numFmtId="9" fontId="6" fillId="2" borderId="0" xfId="2" applyFont="1" applyFill="1" applyBorder="1" applyAlignment="1" applyProtection="1">
      <alignment vertical="center" wrapText="1"/>
      <protection hidden="1"/>
    </xf>
    <xf numFmtId="0" fontId="13" fillId="2" borderId="0" xfId="0" applyFont="1" applyFill="1" applyBorder="1" applyAlignment="1" applyProtection="1">
      <alignment vertical="center"/>
      <protection hidden="1"/>
    </xf>
    <xf numFmtId="0" fontId="4" fillId="2" borderId="0" xfId="0" applyFont="1" applyFill="1" applyBorder="1" applyAlignment="1" applyProtection="1">
      <alignment horizontal="left" vertical="center" wrapText="1"/>
      <protection hidden="1"/>
    </xf>
    <xf numFmtId="0" fontId="6" fillId="2" borderId="0" xfId="0" applyFont="1" applyFill="1" applyBorder="1" applyAlignment="1" applyProtection="1">
      <alignment vertical="center"/>
      <protection hidden="1"/>
    </xf>
    <xf numFmtId="0" fontId="29" fillId="2" borderId="0" xfId="0" applyFont="1" applyFill="1" applyBorder="1" applyAlignment="1" applyProtection="1">
      <alignment vertical="center"/>
      <protection hidden="1"/>
    </xf>
    <xf numFmtId="0" fontId="3" fillId="2" borderId="0" xfId="0" applyFont="1" applyFill="1" applyBorder="1" applyAlignment="1" applyProtection="1">
      <alignment vertical="center" wrapText="1"/>
      <protection hidden="1"/>
    </xf>
    <xf numFmtId="0" fontId="6" fillId="0" borderId="0" xfId="0" applyFont="1" applyFill="1" applyBorder="1" applyAlignment="1" applyProtection="1">
      <alignment vertical="center" wrapText="1"/>
      <protection hidden="1"/>
    </xf>
    <xf numFmtId="0" fontId="29" fillId="0" borderId="0" xfId="0" applyFont="1" applyAlignment="1" applyProtection="1">
      <alignment vertical="center" wrapText="1"/>
      <protection hidden="1"/>
    </xf>
    <xf numFmtId="0" fontId="22" fillId="0" borderId="0" xfId="0" applyFont="1" applyAlignment="1" applyProtection="1">
      <alignment vertical="center" wrapText="1"/>
      <protection hidden="1"/>
    </xf>
    <xf numFmtId="0" fontId="6" fillId="0" borderId="0" xfId="0" applyFont="1" applyFill="1" applyBorder="1" applyAlignment="1" applyProtection="1">
      <alignment horizontal="center" vertical="center" wrapText="1"/>
      <protection hidden="1"/>
    </xf>
    <xf numFmtId="0" fontId="6" fillId="0" borderId="0" xfId="0" applyFont="1" applyAlignment="1" applyProtection="1">
      <alignment horizontal="left" vertical="center"/>
      <protection hidden="1"/>
    </xf>
    <xf numFmtId="0" fontId="17" fillId="0" borderId="0" xfId="0" applyFont="1" applyProtection="1">
      <protection hidden="1"/>
    </xf>
    <xf numFmtId="0" fontId="0" fillId="0" borderId="0" xfId="0" applyProtection="1">
      <protection hidden="1"/>
    </xf>
    <xf numFmtId="0" fontId="30" fillId="0" borderId="0" xfId="0" applyFont="1" applyAlignment="1" applyProtection="1">
      <alignment vertical="center"/>
      <protection hidden="1"/>
    </xf>
    <xf numFmtId="0" fontId="13" fillId="0" borderId="0" xfId="0" applyFont="1" applyAlignment="1" applyProtection="1">
      <alignment horizontal="left" vertical="center"/>
      <protection hidden="1"/>
    </xf>
    <xf numFmtId="0" fontId="27" fillId="2" borderId="0" xfId="0" applyFont="1" applyFill="1" applyBorder="1" applyAlignment="1" applyProtection="1">
      <alignment vertical="center"/>
      <protection hidden="1"/>
    </xf>
    <xf numFmtId="0" fontId="27" fillId="0" borderId="0" xfId="0" applyFont="1" applyAlignment="1" applyProtection="1">
      <alignment vertical="center"/>
      <protection hidden="1"/>
    </xf>
    <xf numFmtId="2" fontId="13" fillId="6" borderId="8" xfId="0" applyNumberFormat="1" applyFont="1" applyFill="1" applyBorder="1" applyAlignment="1" applyProtection="1">
      <alignment vertical="center" wrapText="1"/>
      <protection hidden="1"/>
    </xf>
    <xf numFmtId="3" fontId="13" fillId="6" borderId="8" xfId="0" applyNumberFormat="1" applyFont="1" applyFill="1" applyBorder="1" applyAlignment="1" applyProtection="1">
      <alignment vertical="center" wrapText="1"/>
      <protection hidden="1"/>
    </xf>
    <xf numFmtId="0" fontId="35" fillId="0" borderId="0" xfId="0" applyFont="1" applyBorder="1" applyAlignment="1" applyProtection="1">
      <alignment horizontal="left" indent="1"/>
      <protection hidden="1"/>
    </xf>
    <xf numFmtId="0" fontId="15" fillId="0" borderId="0" xfId="0" applyFont="1" applyBorder="1" applyAlignment="1" applyProtection="1">
      <alignment vertical="top" wrapText="1"/>
      <protection hidden="1"/>
    </xf>
    <xf numFmtId="0" fontId="3" fillId="0" borderId="0" xfId="0" applyFont="1" applyBorder="1" applyAlignment="1" applyProtection="1">
      <alignment horizontal="left" vertical="center" indent="1"/>
      <protection hidden="1"/>
    </xf>
    <xf numFmtId="0" fontId="12" fillId="0" borderId="0" xfId="0" applyFont="1" applyAlignment="1" applyProtection="1">
      <alignment horizontal="left" vertical="center" indent="1"/>
      <protection hidden="1"/>
    </xf>
    <xf numFmtId="0" fontId="6" fillId="0" borderId="0" xfId="0" applyFont="1" applyBorder="1" applyAlignment="1" applyProtection="1">
      <alignment vertical="center" wrapText="1"/>
      <protection hidden="1"/>
    </xf>
    <xf numFmtId="49" fontId="6" fillId="4" borderId="6" xfId="0" applyNumberFormat="1" applyFont="1" applyFill="1" applyBorder="1" applyAlignment="1" applyProtection="1">
      <alignment horizontal="right" vertical="center" indent="1"/>
      <protection hidden="1"/>
    </xf>
    <xf numFmtId="14" fontId="0" fillId="3" borderId="1" xfId="0" applyNumberFormat="1" applyFill="1" applyBorder="1" applyAlignment="1">
      <alignment horizontal="center"/>
    </xf>
    <xf numFmtId="1" fontId="0" fillId="5" borderId="1" xfId="0" applyNumberFormat="1" applyFill="1" applyBorder="1" applyAlignment="1">
      <alignment horizontal="center"/>
    </xf>
    <xf numFmtId="0" fontId="0" fillId="0" borderId="0" xfId="0" applyAlignment="1">
      <alignment vertical="center"/>
    </xf>
    <xf numFmtId="0" fontId="27" fillId="0" borderId="0" xfId="0" applyFont="1" applyBorder="1" applyAlignment="1" applyProtection="1">
      <alignment vertical="top" textRotation="56"/>
      <protection hidden="1"/>
    </xf>
    <xf numFmtId="0" fontId="27" fillId="0" borderId="0" xfId="0" applyFont="1" applyBorder="1" applyAlignment="1" applyProtection="1">
      <alignment vertical="center"/>
      <protection hidden="1"/>
    </xf>
    <xf numFmtId="0" fontId="6" fillId="0" borderId="0" xfId="0" applyFont="1" applyAlignment="1" applyProtection="1">
      <alignment horizontal="center" vertical="center"/>
      <protection hidden="1"/>
    </xf>
    <xf numFmtId="0" fontId="27" fillId="2" borderId="0" xfId="0" applyFont="1" applyFill="1" applyBorder="1" applyAlignment="1" applyProtection="1">
      <alignment vertical="center" wrapText="1"/>
      <protection hidden="1"/>
    </xf>
    <xf numFmtId="9" fontId="27" fillId="2" borderId="0" xfId="2" applyFont="1" applyFill="1" applyBorder="1" applyAlignment="1" applyProtection="1">
      <alignment vertical="center" wrapText="1"/>
      <protection hidden="1"/>
    </xf>
    <xf numFmtId="0" fontId="23" fillId="0" borderId="0" xfId="0" applyFont="1" applyAlignment="1" applyProtection="1">
      <alignment vertical="center"/>
      <protection hidden="1"/>
    </xf>
    <xf numFmtId="14" fontId="6" fillId="3" borderId="12" xfId="0" applyNumberFormat="1" applyFont="1" applyFill="1" applyBorder="1" applyAlignment="1" applyProtection="1">
      <alignment horizontal="left" vertical="center"/>
      <protection hidden="1"/>
    </xf>
    <xf numFmtId="0" fontId="4" fillId="3" borderId="12" xfId="0" applyFont="1" applyFill="1" applyBorder="1" applyAlignment="1" applyProtection="1">
      <alignment horizontal="center" vertical="center"/>
      <protection hidden="1"/>
    </xf>
    <xf numFmtId="0" fontId="4" fillId="3" borderId="12" xfId="0" applyFont="1" applyFill="1" applyBorder="1" applyAlignment="1" applyProtection="1">
      <alignment horizontal="right" vertical="center"/>
      <protection hidden="1"/>
    </xf>
    <xf numFmtId="0" fontId="13" fillId="7" borderId="1" xfId="0" applyFont="1" applyFill="1" applyBorder="1" applyAlignment="1" applyProtection="1">
      <alignment vertical="center"/>
      <protection hidden="1"/>
    </xf>
    <xf numFmtId="0" fontId="0" fillId="7" borderId="1" xfId="0" applyFill="1" applyBorder="1" applyAlignment="1">
      <alignment wrapText="1"/>
    </xf>
    <xf numFmtId="0" fontId="0" fillId="7" borderId="1" xfId="0" applyFill="1" applyBorder="1"/>
    <xf numFmtId="0" fontId="6" fillId="0" borderId="0" xfId="0" applyNumberFormat="1" applyFont="1" applyAlignment="1" applyProtection="1">
      <alignment vertical="center"/>
      <protection hidden="1"/>
    </xf>
    <xf numFmtId="0" fontId="27" fillId="0" borderId="0" xfId="0" applyFont="1" applyBorder="1" applyAlignment="1" applyProtection="1">
      <alignment vertical="center" textRotation="90"/>
      <protection hidden="1"/>
    </xf>
    <xf numFmtId="0" fontId="6" fillId="0" borderId="0" xfId="0" applyFont="1" applyBorder="1" applyAlignment="1" applyProtection="1">
      <alignment vertical="center"/>
      <protection hidden="1"/>
    </xf>
    <xf numFmtId="0" fontId="6" fillId="8" borderId="47" xfId="2" applyNumberFormat="1" applyFont="1" applyFill="1" applyBorder="1" applyAlignment="1" applyProtection="1">
      <alignment horizontal="center" vertical="center" wrapText="1"/>
      <protection locked="0" hidden="1"/>
    </xf>
    <xf numFmtId="0" fontId="6" fillId="8" borderId="49" xfId="2" applyNumberFormat="1" applyFont="1" applyFill="1" applyBorder="1" applyAlignment="1" applyProtection="1">
      <alignment horizontal="center" vertical="center" wrapText="1"/>
      <protection locked="0" hidden="1"/>
    </xf>
    <xf numFmtId="0" fontId="6" fillId="3" borderId="39" xfId="0" applyNumberFormat="1" applyFont="1" applyFill="1" applyBorder="1" applyAlignment="1" applyProtection="1">
      <alignment horizontal="right" vertical="center" wrapText="1"/>
      <protection hidden="1"/>
    </xf>
    <xf numFmtId="0" fontId="6" fillId="3" borderId="38" xfId="0" applyFont="1" applyFill="1" applyBorder="1" applyAlignment="1" applyProtection="1">
      <alignment vertical="center" wrapText="1"/>
      <protection hidden="1"/>
    </xf>
    <xf numFmtId="0" fontId="6" fillId="8" borderId="47" xfId="2" applyNumberFormat="1" applyFont="1" applyFill="1" applyBorder="1" applyAlignment="1" applyProtection="1">
      <alignment horizontal="center" vertical="center" wrapText="1"/>
      <protection hidden="1"/>
    </xf>
    <xf numFmtId="0" fontId="6" fillId="8" borderId="49" xfId="2" applyNumberFormat="1" applyFont="1" applyFill="1" applyBorder="1" applyAlignment="1" applyProtection="1">
      <alignment horizontal="center" vertical="center" wrapText="1"/>
      <protection hidden="1"/>
    </xf>
    <xf numFmtId="1" fontId="6" fillId="4" borderId="48" xfId="2" applyNumberFormat="1" applyFont="1" applyFill="1" applyBorder="1" applyAlignment="1" applyProtection="1">
      <alignment horizontal="center" vertical="center" wrapText="1"/>
      <protection locked="0" hidden="1"/>
    </xf>
    <xf numFmtId="1" fontId="6" fillId="4" borderId="50" xfId="2" applyNumberFormat="1" applyFont="1" applyFill="1" applyBorder="1" applyAlignment="1" applyProtection="1">
      <alignment horizontal="center" vertical="center" wrapText="1"/>
      <protection locked="0" hidden="1"/>
    </xf>
    <xf numFmtId="0" fontId="6" fillId="3" borderId="38" xfId="0" applyNumberFormat="1" applyFont="1" applyFill="1" applyBorder="1" applyAlignment="1" applyProtection="1">
      <alignment vertical="center" wrapText="1"/>
      <protection hidden="1"/>
    </xf>
    <xf numFmtId="0" fontId="15" fillId="0" borderId="0" xfId="0" applyFont="1" applyAlignment="1" applyProtection="1">
      <alignment vertical="center"/>
      <protection hidden="1"/>
    </xf>
    <xf numFmtId="0" fontId="16" fillId="0" borderId="0" xfId="0" applyFont="1" applyAlignment="1">
      <alignment wrapText="1"/>
    </xf>
    <xf numFmtId="0" fontId="12" fillId="0" borderId="0" xfId="0" applyFont="1" applyAlignment="1">
      <alignment wrapText="1"/>
    </xf>
    <xf numFmtId="0" fontId="23" fillId="0" borderId="0" xfId="0" applyFont="1" applyAlignment="1">
      <alignment wrapText="1"/>
    </xf>
    <xf numFmtId="0" fontId="23" fillId="0" borderId="0" xfId="0" applyFont="1" applyAlignment="1"/>
    <xf numFmtId="0" fontId="2" fillId="2" borderId="0" xfId="0" applyFont="1" applyFill="1" applyAlignment="1">
      <alignment horizontal="center" vertical="center" wrapText="1"/>
    </xf>
    <xf numFmtId="0" fontId="12" fillId="2" borderId="0" xfId="0" applyFont="1" applyFill="1"/>
    <xf numFmtId="0" fontId="12" fillId="2" borderId="0" xfId="0" applyFont="1" applyFill="1" applyAlignment="1">
      <alignment wrapText="1"/>
    </xf>
    <xf numFmtId="0" fontId="16" fillId="2" borderId="0" xfId="0" applyFont="1" applyFill="1" applyAlignment="1"/>
    <xf numFmtId="0" fontId="16" fillId="2" borderId="0" xfId="0" applyFont="1" applyFill="1" applyAlignment="1">
      <alignment wrapText="1"/>
    </xf>
    <xf numFmtId="0" fontId="12" fillId="0" borderId="0" xfId="0" applyFont="1" applyAlignment="1">
      <alignment vertical="center" wrapText="1"/>
    </xf>
    <xf numFmtId="0" fontId="35" fillId="2" borderId="9" xfId="0" applyFont="1" applyFill="1" applyBorder="1" applyAlignment="1">
      <alignment horizontal="left" wrapText="1" indent="1"/>
    </xf>
    <xf numFmtId="0" fontId="23" fillId="0" borderId="0" xfId="0" applyFont="1" applyAlignment="1">
      <alignment vertical="center" wrapText="1"/>
    </xf>
    <xf numFmtId="0" fontId="11" fillId="2" borderId="55" xfId="0" applyFont="1" applyFill="1" applyBorder="1" applyAlignment="1">
      <alignment horizontal="left" wrapText="1" indent="1"/>
    </xf>
    <xf numFmtId="0" fontId="12" fillId="2" borderId="10" xfId="0" applyFont="1" applyFill="1" applyBorder="1" applyAlignment="1">
      <alignment horizontal="left" vertical="center" wrapText="1" indent="2"/>
    </xf>
    <xf numFmtId="0" fontId="12" fillId="2" borderId="10" xfId="0" applyFont="1" applyFill="1" applyBorder="1" applyAlignment="1">
      <alignment horizontal="left" wrapText="1" indent="2"/>
    </xf>
    <xf numFmtId="0" fontId="12" fillId="2" borderId="10" xfId="0" applyFont="1" applyFill="1" applyBorder="1" applyAlignment="1">
      <alignment horizontal="left" vertical="top" wrapText="1" indent="2"/>
    </xf>
    <xf numFmtId="0" fontId="12" fillId="2" borderId="11" xfId="0" applyFont="1" applyFill="1" applyBorder="1" applyAlignment="1">
      <alignment horizontal="left" vertical="center" wrapText="1" indent="2"/>
    </xf>
    <xf numFmtId="0" fontId="6" fillId="8" borderId="32" xfId="2" applyNumberFormat="1" applyFont="1" applyFill="1" applyBorder="1" applyAlignment="1" applyProtection="1">
      <alignment horizontal="center" vertical="center" wrapText="1"/>
      <protection hidden="1"/>
    </xf>
    <xf numFmtId="2" fontId="0" fillId="9" borderId="1" xfId="0" applyNumberFormat="1" applyFill="1" applyBorder="1"/>
    <xf numFmtId="2" fontId="0" fillId="9" borderId="1" xfId="0" applyNumberFormat="1" applyFill="1" applyBorder="1" applyAlignment="1">
      <alignment wrapText="1"/>
    </xf>
    <xf numFmtId="2" fontId="0" fillId="10" borderId="1" xfId="0" applyNumberFormat="1" applyFill="1" applyBorder="1" applyAlignment="1">
      <alignment wrapText="1"/>
    </xf>
    <xf numFmtId="4" fontId="6" fillId="4" borderId="1" xfId="0" applyNumberFormat="1" applyFont="1" applyFill="1" applyBorder="1" applyAlignment="1" applyProtection="1">
      <alignment horizontal="right" vertical="center" wrapText="1" indent="1"/>
      <protection locked="0"/>
    </xf>
    <xf numFmtId="3" fontId="6" fillId="4" borderId="1" xfId="0" applyNumberFormat="1" applyFont="1" applyFill="1" applyBorder="1" applyAlignment="1" applyProtection="1">
      <alignment horizontal="right" vertical="center" wrapText="1" indent="1"/>
      <protection locked="0"/>
    </xf>
    <xf numFmtId="3" fontId="6" fillId="4" borderId="48" xfId="0" applyNumberFormat="1" applyFont="1" applyFill="1" applyBorder="1" applyAlignment="1" applyProtection="1">
      <alignment horizontal="right" vertical="center" wrapText="1" indent="1"/>
      <protection locked="0"/>
    </xf>
    <xf numFmtId="0" fontId="33" fillId="0" borderId="0" xfId="0" applyFont="1" applyAlignment="1" applyProtection="1">
      <alignment horizontal="right" indent="1"/>
      <protection hidden="1"/>
    </xf>
    <xf numFmtId="4" fontId="6" fillId="4" borderId="5" xfId="0" applyNumberFormat="1" applyFont="1" applyFill="1" applyBorder="1" applyAlignment="1" applyProtection="1">
      <alignment horizontal="right" vertical="center" wrapText="1" indent="1"/>
      <protection locked="0"/>
    </xf>
    <xf numFmtId="3" fontId="6" fillId="4" borderId="5" xfId="0" applyNumberFormat="1" applyFont="1" applyFill="1" applyBorder="1" applyAlignment="1" applyProtection="1">
      <alignment horizontal="right" vertical="center" wrapText="1" indent="1"/>
      <protection locked="0"/>
    </xf>
    <xf numFmtId="3" fontId="6" fillId="4" borderId="50" xfId="0" applyNumberFormat="1" applyFont="1" applyFill="1" applyBorder="1" applyAlignment="1" applyProtection="1">
      <alignment horizontal="right" vertical="center" wrapText="1" indent="1"/>
      <protection locked="0"/>
    </xf>
    <xf numFmtId="4" fontId="6" fillId="4" borderId="35" xfId="0" applyNumberFormat="1" applyFont="1" applyFill="1" applyBorder="1" applyAlignment="1" applyProtection="1">
      <alignment horizontal="right" vertical="center" wrapText="1" indent="1"/>
      <protection locked="0"/>
    </xf>
    <xf numFmtId="3" fontId="6" fillId="4" borderId="35" xfId="0" applyNumberFormat="1" applyFont="1" applyFill="1" applyBorder="1" applyAlignment="1" applyProtection="1">
      <alignment horizontal="right" vertical="center" wrapText="1" indent="1"/>
      <protection locked="0"/>
    </xf>
    <xf numFmtId="3" fontId="6" fillId="4" borderId="6" xfId="0" applyNumberFormat="1" applyFont="1" applyFill="1" applyBorder="1" applyAlignment="1" applyProtection="1">
      <alignment horizontal="right" vertical="center" wrapText="1" indent="1"/>
      <protection locked="0"/>
    </xf>
    <xf numFmtId="0" fontId="0" fillId="6" borderId="1" xfId="0" applyFill="1" applyBorder="1"/>
    <xf numFmtId="0" fontId="0" fillId="3" borderId="9" xfId="0" applyFill="1" applyBorder="1" applyAlignment="1">
      <alignment horizontal="center" vertical="center"/>
    </xf>
    <xf numFmtId="0" fontId="0" fillId="12" borderId="1" xfId="0" applyFill="1" applyBorder="1" applyAlignment="1">
      <alignment horizontal="center" vertical="center"/>
    </xf>
    <xf numFmtId="0" fontId="0" fillId="12" borderId="3" xfId="0" applyFill="1" applyBorder="1" applyAlignment="1">
      <alignment horizontal="center" vertical="center"/>
    </xf>
    <xf numFmtId="0" fontId="0" fillId="0" borderId="33" xfId="0" applyBorder="1" applyAlignment="1">
      <alignment vertical="center" textRotation="90"/>
    </xf>
    <xf numFmtId="49" fontId="6" fillId="4" borderId="48" xfId="0" applyNumberFormat="1" applyFont="1" applyFill="1" applyBorder="1" applyAlignment="1" applyProtection="1">
      <alignment horizontal="right" vertical="center" wrapText="1" indent="1"/>
      <protection locked="0"/>
    </xf>
    <xf numFmtId="49" fontId="6" fillId="4" borderId="50" xfId="0" applyNumberFormat="1" applyFont="1" applyFill="1" applyBorder="1" applyAlignment="1" applyProtection="1">
      <alignment horizontal="right" vertical="center" wrapText="1" indent="1"/>
      <protection locked="0"/>
    </xf>
    <xf numFmtId="49" fontId="6" fillId="4" borderId="52" xfId="0" applyNumberFormat="1" applyFont="1" applyFill="1" applyBorder="1" applyAlignment="1" applyProtection="1">
      <alignment horizontal="right" vertical="center" wrapText="1" indent="1"/>
      <protection locked="0"/>
    </xf>
    <xf numFmtId="49" fontId="6" fillId="4" borderId="54" xfId="0" applyNumberFormat="1" applyFont="1" applyFill="1" applyBorder="1" applyAlignment="1" applyProtection="1">
      <alignment horizontal="right" vertical="center" wrapText="1" indent="1"/>
      <protection locked="0"/>
    </xf>
    <xf numFmtId="0" fontId="42" fillId="0" borderId="0" xfId="0" applyFont="1"/>
    <xf numFmtId="0" fontId="43" fillId="0" borderId="0" xfId="0" applyFont="1" applyAlignment="1" applyProtection="1">
      <alignment horizontal="left" vertical="center" indent="1"/>
      <protection hidden="1"/>
    </xf>
    <xf numFmtId="0" fontId="0" fillId="0" borderId="1" xfId="0" applyBorder="1"/>
    <xf numFmtId="0" fontId="10" fillId="7" borderId="1" xfId="0" applyFont="1" applyFill="1" applyBorder="1"/>
    <xf numFmtId="0" fontId="0" fillId="11" borderId="1" xfId="0" applyFill="1" applyBorder="1"/>
    <xf numFmtId="0" fontId="45" fillId="2" borderId="10" xfId="3" applyFont="1" applyFill="1" applyBorder="1" applyAlignment="1" applyProtection="1">
      <alignment horizontal="left" vertical="top" wrapText="1"/>
    </xf>
    <xf numFmtId="0" fontId="8" fillId="0" borderId="0" xfId="0" applyFont="1" applyBorder="1" applyAlignment="1" applyProtection="1">
      <protection hidden="1"/>
    </xf>
    <xf numFmtId="0" fontId="29" fillId="0" borderId="0" xfId="0" applyFont="1" applyBorder="1" applyAlignment="1" applyProtection="1">
      <protection hidden="1"/>
    </xf>
    <xf numFmtId="0" fontId="16" fillId="0" borderId="30" xfId="0" applyFont="1" applyBorder="1" applyAlignment="1" applyProtection="1">
      <alignment horizontal="left" vertical="top" wrapText="1" indent="1"/>
      <protection hidden="1"/>
    </xf>
    <xf numFmtId="0" fontId="13" fillId="3" borderId="17" xfId="0" applyFont="1" applyFill="1" applyBorder="1" applyAlignment="1" applyProtection="1">
      <alignment horizontal="left" vertical="center" wrapText="1" indent="1"/>
      <protection hidden="1"/>
    </xf>
    <xf numFmtId="0" fontId="13" fillId="3" borderId="19" xfId="0" applyFont="1" applyFill="1" applyBorder="1" applyAlignment="1" applyProtection="1">
      <alignment horizontal="left" vertical="center" wrapText="1" indent="1"/>
      <protection hidden="1"/>
    </xf>
    <xf numFmtId="0" fontId="13" fillId="3" borderId="18" xfId="0" applyFont="1" applyFill="1" applyBorder="1" applyAlignment="1" applyProtection="1">
      <alignment horizontal="left" vertical="center" wrapText="1" indent="1"/>
      <protection hidden="1"/>
    </xf>
    <xf numFmtId="0" fontId="13" fillId="4" borderId="36" xfId="0" applyFont="1" applyFill="1" applyBorder="1" applyAlignment="1" applyProtection="1">
      <alignment horizontal="left" vertical="center" wrapText="1" indent="1"/>
      <protection locked="0"/>
    </xf>
    <xf numFmtId="0" fontId="13" fillId="4" borderId="37" xfId="0" applyFont="1" applyFill="1" applyBorder="1" applyAlignment="1" applyProtection="1">
      <alignment horizontal="left" vertical="center" wrapText="1" indent="1"/>
      <protection locked="0"/>
    </xf>
    <xf numFmtId="0" fontId="13" fillId="0" borderId="39" xfId="0" applyFont="1" applyFill="1" applyBorder="1" applyAlignment="1" applyProtection="1">
      <alignment horizontal="center"/>
      <protection hidden="1"/>
    </xf>
    <xf numFmtId="0" fontId="13" fillId="0" borderId="38" xfId="0" applyFont="1" applyFill="1" applyBorder="1" applyAlignment="1" applyProtection="1">
      <alignment horizontal="center"/>
      <protection hidden="1"/>
    </xf>
    <xf numFmtId="0" fontId="13" fillId="4" borderId="39" xfId="0" applyFont="1" applyFill="1" applyBorder="1" applyAlignment="1" applyProtection="1">
      <alignment horizontal="left" vertical="center" wrapText="1" indent="1"/>
      <protection locked="0"/>
    </xf>
    <xf numFmtId="0" fontId="13" fillId="4" borderId="12" xfId="0" applyFont="1" applyFill="1" applyBorder="1" applyAlignment="1" applyProtection="1">
      <alignment horizontal="left" vertical="center" wrapText="1" indent="1"/>
      <protection locked="0"/>
    </xf>
    <xf numFmtId="0" fontId="4" fillId="5" borderId="17" xfId="0" applyFont="1" applyFill="1" applyBorder="1" applyAlignment="1" applyProtection="1">
      <alignment horizontal="left" vertical="center" indent="1"/>
      <protection hidden="1"/>
    </xf>
    <xf numFmtId="0" fontId="4" fillId="5" borderId="19" xfId="0" applyFont="1" applyFill="1" applyBorder="1" applyAlignment="1" applyProtection="1">
      <alignment horizontal="left" vertical="center" indent="1"/>
      <protection hidden="1"/>
    </xf>
    <xf numFmtId="0" fontId="4" fillId="5" borderId="18" xfId="0" applyFont="1" applyFill="1" applyBorder="1" applyAlignment="1" applyProtection="1">
      <alignment horizontal="left" vertical="center" indent="1"/>
      <protection hidden="1"/>
    </xf>
    <xf numFmtId="0" fontId="4" fillId="5" borderId="19" xfId="0" applyNumberFormat="1" applyFont="1" applyFill="1" applyBorder="1" applyAlignment="1" applyProtection="1">
      <alignment horizontal="center" vertical="center" wrapText="1"/>
      <protection hidden="1"/>
    </xf>
    <xf numFmtId="0" fontId="4" fillId="5" borderId="18" xfId="0" applyNumberFormat="1" applyFont="1" applyFill="1" applyBorder="1" applyAlignment="1" applyProtection="1">
      <alignment horizontal="center" vertical="center" wrapText="1"/>
      <protection hidden="1"/>
    </xf>
    <xf numFmtId="0" fontId="4" fillId="5" borderId="19" xfId="0" applyFont="1" applyFill="1" applyBorder="1" applyAlignment="1" applyProtection="1">
      <alignment horizontal="center" vertical="center" wrapText="1"/>
      <protection hidden="1"/>
    </xf>
    <xf numFmtId="0" fontId="4" fillId="5" borderId="18" xfId="0" applyFont="1" applyFill="1" applyBorder="1" applyAlignment="1" applyProtection="1">
      <alignment horizontal="center" vertical="center" wrapText="1"/>
      <protection hidden="1"/>
    </xf>
    <xf numFmtId="0" fontId="6" fillId="4" borderId="49" xfId="0" applyFont="1" applyFill="1" applyBorder="1" applyAlignment="1" applyProtection="1">
      <alignment horizontal="left" vertical="center" wrapText="1" indent="1"/>
      <protection locked="0"/>
    </xf>
    <xf numFmtId="0" fontId="6" fillId="4" borderId="5" xfId="0" applyFont="1" applyFill="1" applyBorder="1" applyAlignment="1" applyProtection="1">
      <alignment horizontal="left" vertical="center" wrapText="1" indent="1"/>
      <protection locked="0"/>
    </xf>
    <xf numFmtId="0" fontId="6" fillId="4" borderId="47" xfId="0" applyFont="1" applyFill="1" applyBorder="1" applyAlignment="1" applyProtection="1">
      <alignment horizontal="left" vertical="center" wrapText="1" indent="1"/>
      <protection locked="0"/>
    </xf>
    <xf numFmtId="0" fontId="6" fillId="4" borderId="1" xfId="0" applyFont="1" applyFill="1" applyBorder="1" applyAlignment="1" applyProtection="1">
      <alignment horizontal="left" vertical="center" wrapText="1" indent="1"/>
      <protection locked="0"/>
    </xf>
    <xf numFmtId="0" fontId="6" fillId="4" borderId="51" xfId="0" applyFont="1" applyFill="1" applyBorder="1" applyAlignment="1" applyProtection="1">
      <alignment horizontal="left" vertical="center" wrapText="1" indent="1"/>
      <protection locked="0"/>
    </xf>
    <xf numFmtId="0" fontId="6" fillId="4" borderId="31" xfId="0" applyFont="1" applyFill="1" applyBorder="1" applyAlignment="1" applyProtection="1">
      <alignment horizontal="left" vertical="center" wrapText="1" indent="1"/>
      <protection locked="0"/>
    </xf>
    <xf numFmtId="0" fontId="6" fillId="3" borderId="44" xfId="0" applyFont="1" applyFill="1" applyBorder="1" applyAlignment="1" applyProtection="1">
      <alignment horizontal="center" vertical="center"/>
      <protection hidden="1"/>
    </xf>
    <xf numFmtId="0" fontId="6" fillId="3" borderId="45" xfId="0" applyFont="1" applyFill="1" applyBorder="1" applyAlignment="1" applyProtection="1">
      <alignment horizontal="center" vertical="center"/>
      <protection hidden="1"/>
    </xf>
    <xf numFmtId="0" fontId="6" fillId="3" borderId="46" xfId="0" applyFont="1" applyFill="1" applyBorder="1" applyAlignment="1" applyProtection="1">
      <alignment horizontal="center" vertical="center"/>
      <protection hidden="1"/>
    </xf>
    <xf numFmtId="0" fontId="41" fillId="0" borderId="0" xfId="0" applyFont="1" applyBorder="1" applyAlignment="1" applyProtection="1">
      <alignment horizontal="left" vertical="center" textRotation="90"/>
      <protection hidden="1"/>
    </xf>
    <xf numFmtId="0" fontId="2" fillId="5" borderId="17" xfId="0" applyFont="1" applyFill="1" applyBorder="1" applyAlignment="1" applyProtection="1">
      <alignment horizontal="center" vertical="center" wrapText="1"/>
      <protection hidden="1"/>
    </xf>
    <xf numFmtId="0" fontId="2" fillId="5" borderId="19" xfId="0" applyFont="1" applyFill="1" applyBorder="1" applyAlignment="1" applyProtection="1">
      <alignment horizontal="center" vertical="center" wrapText="1"/>
      <protection hidden="1"/>
    </xf>
    <xf numFmtId="0" fontId="2" fillId="5" borderId="18" xfId="0" applyFont="1" applyFill="1" applyBorder="1" applyAlignment="1" applyProtection="1">
      <alignment horizontal="center" vertical="center" wrapText="1"/>
      <protection hidden="1"/>
    </xf>
    <xf numFmtId="2" fontId="4" fillId="10" borderId="32" xfId="0" applyNumberFormat="1" applyFont="1" applyFill="1" applyBorder="1" applyAlignment="1" applyProtection="1">
      <alignment horizontal="center" vertical="center" wrapText="1"/>
      <protection hidden="1"/>
    </xf>
    <xf numFmtId="2" fontId="4" fillId="10" borderId="35" xfId="0" applyNumberFormat="1" applyFont="1" applyFill="1" applyBorder="1" applyAlignment="1" applyProtection="1">
      <alignment horizontal="center" vertical="center" wrapText="1"/>
      <protection hidden="1"/>
    </xf>
    <xf numFmtId="2" fontId="4" fillId="10" borderId="6" xfId="0" applyNumberFormat="1" applyFont="1" applyFill="1" applyBorder="1" applyAlignment="1" applyProtection="1">
      <alignment horizontal="center" vertical="center" wrapText="1"/>
      <protection hidden="1"/>
    </xf>
    <xf numFmtId="2" fontId="15" fillId="6" borderId="32" xfId="0" applyNumberFormat="1" applyFont="1" applyFill="1" applyBorder="1" applyAlignment="1" applyProtection="1">
      <alignment horizontal="center" vertical="center" wrapText="1"/>
      <protection hidden="1"/>
    </xf>
    <xf numFmtId="2" fontId="15" fillId="6" borderId="35" xfId="0" applyNumberFormat="1" applyFont="1" applyFill="1" applyBorder="1" applyAlignment="1" applyProtection="1">
      <alignment horizontal="center" vertical="center" wrapText="1"/>
      <protection hidden="1"/>
    </xf>
    <xf numFmtId="2" fontId="15" fillId="6" borderId="6" xfId="0" applyNumberFormat="1" applyFont="1" applyFill="1" applyBorder="1" applyAlignment="1" applyProtection="1">
      <alignment horizontal="center" vertical="center" wrapText="1"/>
      <protection hidden="1"/>
    </xf>
    <xf numFmtId="2" fontId="4" fillId="10" borderId="17" xfId="0" applyNumberFormat="1" applyFont="1" applyFill="1" applyBorder="1" applyAlignment="1" applyProtection="1">
      <alignment horizontal="center" vertical="center" wrapText="1"/>
      <protection hidden="1"/>
    </xf>
    <xf numFmtId="2" fontId="4" fillId="10" borderId="19" xfId="0" applyNumberFormat="1" applyFont="1" applyFill="1" applyBorder="1" applyAlignment="1" applyProtection="1">
      <alignment horizontal="center" vertical="center" wrapText="1"/>
      <protection hidden="1"/>
    </xf>
    <xf numFmtId="2" fontId="4" fillId="10" borderId="18" xfId="0" applyNumberFormat="1" applyFont="1" applyFill="1" applyBorder="1" applyAlignment="1" applyProtection="1">
      <alignment horizontal="center" vertical="center" wrapText="1"/>
      <protection hidden="1"/>
    </xf>
    <xf numFmtId="0" fontId="15" fillId="5" borderId="26" xfId="0" applyFont="1" applyFill="1" applyBorder="1" applyAlignment="1" applyProtection="1">
      <alignment horizontal="center" vertical="center" wrapText="1"/>
      <protection hidden="1"/>
    </xf>
    <xf numFmtId="0" fontId="15" fillId="5" borderId="27" xfId="0" applyFont="1" applyFill="1" applyBorder="1" applyAlignment="1" applyProtection="1">
      <alignment horizontal="center" vertical="center" wrapText="1"/>
      <protection hidden="1"/>
    </xf>
    <xf numFmtId="0" fontId="6" fillId="3" borderId="44" xfId="0" applyFont="1" applyFill="1" applyBorder="1" applyAlignment="1" applyProtection="1">
      <alignment horizontal="center" vertical="center" wrapText="1"/>
      <protection hidden="1"/>
    </xf>
    <xf numFmtId="0" fontId="6" fillId="3" borderId="45" xfId="0" applyFont="1" applyFill="1" applyBorder="1" applyAlignment="1" applyProtection="1">
      <alignment horizontal="center" vertical="center" wrapText="1"/>
      <protection hidden="1"/>
    </xf>
    <xf numFmtId="0" fontId="6" fillId="3" borderId="46" xfId="0" applyFont="1" applyFill="1" applyBorder="1" applyAlignment="1" applyProtection="1">
      <alignment horizontal="center" vertical="center" wrapText="1"/>
      <protection hidden="1"/>
    </xf>
    <xf numFmtId="0" fontId="4" fillId="5" borderId="9" xfId="0" applyFont="1" applyFill="1" applyBorder="1" applyAlignment="1" applyProtection="1">
      <alignment horizontal="center" vertical="center" wrapText="1"/>
      <protection hidden="1"/>
    </xf>
    <xf numFmtId="0" fontId="4" fillId="5" borderId="11" xfId="0" applyFont="1" applyFill="1" applyBorder="1" applyAlignment="1" applyProtection="1">
      <alignment horizontal="center" vertical="center" wrapText="1"/>
      <protection hidden="1"/>
    </xf>
    <xf numFmtId="0" fontId="41" fillId="0" borderId="33" xfId="0" applyFont="1" applyBorder="1" applyAlignment="1">
      <alignment horizontal="right" vertical="center" textRotation="90"/>
    </xf>
    <xf numFmtId="0" fontId="40" fillId="5" borderId="17" xfId="0" applyFont="1" applyFill="1" applyBorder="1" applyAlignment="1" applyProtection="1">
      <alignment horizontal="center" vertical="center"/>
      <protection hidden="1"/>
    </xf>
    <xf numFmtId="0" fontId="40" fillId="5" borderId="19" xfId="0" applyFont="1" applyFill="1" applyBorder="1" applyAlignment="1" applyProtection="1">
      <alignment horizontal="center" vertical="center"/>
      <protection hidden="1"/>
    </xf>
    <xf numFmtId="0" fontId="40" fillId="5" borderId="18" xfId="0" applyFont="1" applyFill="1" applyBorder="1" applyAlignment="1" applyProtection="1">
      <alignment horizontal="center" vertical="center"/>
      <protection hidden="1"/>
    </xf>
    <xf numFmtId="0" fontId="4" fillId="5" borderId="15" xfId="0" applyFont="1" applyFill="1" applyBorder="1" applyAlignment="1" applyProtection="1">
      <alignment horizontal="center" vertical="center"/>
      <protection hidden="1"/>
    </xf>
    <xf numFmtId="0" fontId="4" fillId="5" borderId="7" xfId="0" applyFont="1" applyFill="1" applyBorder="1" applyAlignment="1" applyProtection="1">
      <alignment horizontal="center" vertical="center"/>
      <protection hidden="1"/>
    </xf>
    <xf numFmtId="0" fontId="4" fillId="5" borderId="16" xfId="0" applyFont="1" applyFill="1" applyBorder="1" applyAlignment="1" applyProtection="1">
      <alignment horizontal="center" vertical="center"/>
      <protection hidden="1"/>
    </xf>
    <xf numFmtId="0" fontId="4" fillId="5" borderId="28" xfId="0" applyFont="1" applyFill="1" applyBorder="1" applyAlignment="1" applyProtection="1">
      <alignment horizontal="center" vertical="center"/>
      <protection hidden="1"/>
    </xf>
    <xf numFmtId="0" fontId="4" fillId="5" borderId="30" xfId="0" applyFont="1" applyFill="1" applyBorder="1" applyAlignment="1" applyProtection="1">
      <alignment horizontal="center" vertical="center"/>
      <protection hidden="1"/>
    </xf>
    <xf numFmtId="0" fontId="4" fillId="5" borderId="29" xfId="0" applyFont="1" applyFill="1" applyBorder="1" applyAlignment="1" applyProtection="1">
      <alignment horizontal="center" vertical="center"/>
      <protection hidden="1"/>
    </xf>
    <xf numFmtId="0" fontId="6" fillId="3" borderId="47" xfId="0" applyFont="1" applyFill="1" applyBorder="1" applyAlignment="1" applyProtection="1">
      <alignment horizontal="center" vertical="center" wrapText="1"/>
      <protection hidden="1"/>
    </xf>
    <xf numFmtId="0" fontId="6" fillId="3" borderId="1" xfId="0" applyFont="1" applyFill="1" applyBorder="1" applyAlignment="1" applyProtection="1">
      <alignment horizontal="center" vertical="center" wrapText="1"/>
      <protection hidden="1"/>
    </xf>
    <xf numFmtId="0" fontId="6" fillId="3" borderId="48" xfId="0" applyFont="1" applyFill="1" applyBorder="1" applyAlignment="1" applyProtection="1">
      <alignment horizontal="center" vertical="center" wrapText="1"/>
      <protection hidden="1"/>
    </xf>
    <xf numFmtId="0" fontId="13" fillId="0" borderId="41" xfId="0" applyFont="1" applyFill="1" applyBorder="1" applyAlignment="1" applyProtection="1">
      <alignment horizontal="center"/>
      <protection hidden="1"/>
    </xf>
    <xf numFmtId="0" fontId="13" fillId="0" borderId="40" xfId="0" applyFont="1" applyFill="1" applyBorder="1" applyAlignment="1" applyProtection="1">
      <alignment horizontal="center"/>
      <protection hidden="1"/>
    </xf>
    <xf numFmtId="0" fontId="13" fillId="4" borderId="41" xfId="0" applyFont="1" applyFill="1" applyBorder="1" applyAlignment="1" applyProtection="1">
      <alignment horizontal="left" vertical="center" wrapText="1" indent="1"/>
      <protection locked="0"/>
    </xf>
    <xf numFmtId="0" fontId="13" fillId="4" borderId="42" xfId="0" applyFont="1" applyFill="1" applyBorder="1" applyAlignment="1" applyProtection="1">
      <alignment horizontal="left" vertical="center" wrapText="1" indent="1"/>
      <protection locked="0"/>
    </xf>
    <xf numFmtId="0" fontId="13" fillId="0" borderId="36" xfId="0" applyFont="1" applyFill="1" applyBorder="1" applyAlignment="1" applyProtection="1">
      <alignment horizontal="center"/>
      <protection hidden="1"/>
    </xf>
    <xf numFmtId="0" fontId="13" fillId="0" borderId="43" xfId="0" applyFont="1" applyFill="1" applyBorder="1" applyAlignment="1" applyProtection="1">
      <alignment horizontal="center"/>
      <protection hidden="1"/>
    </xf>
    <xf numFmtId="0" fontId="3" fillId="0" borderId="0" xfId="0" applyFont="1" applyBorder="1" applyAlignment="1" applyProtection="1">
      <alignment horizontal="left" vertical="center" wrapText="1" indent="1"/>
      <protection hidden="1"/>
    </xf>
    <xf numFmtId="14" fontId="1" fillId="4" borderId="17" xfId="0" applyNumberFormat="1" applyFont="1" applyFill="1" applyBorder="1" applyAlignment="1" applyProtection="1">
      <alignment horizontal="center" vertical="center"/>
      <protection hidden="1"/>
    </xf>
    <xf numFmtId="0" fontId="1" fillId="4" borderId="18" xfId="0" applyFont="1" applyFill="1" applyBorder="1" applyAlignment="1" applyProtection="1">
      <alignment horizontal="center" vertical="center"/>
      <protection hidden="1"/>
    </xf>
    <xf numFmtId="0" fontId="6" fillId="4" borderId="53" xfId="0" applyFont="1" applyFill="1" applyBorder="1" applyAlignment="1" applyProtection="1">
      <alignment horizontal="left" vertical="center" wrapText="1" indent="1"/>
      <protection locked="0"/>
    </xf>
    <xf numFmtId="0" fontId="6" fillId="4" borderId="3" xfId="0" applyFont="1" applyFill="1" applyBorder="1" applyAlignment="1" applyProtection="1">
      <alignment horizontal="left" vertical="center" wrapText="1" indent="1"/>
      <protection locked="0"/>
    </xf>
    <xf numFmtId="0" fontId="15" fillId="5" borderId="9" xfId="0" applyFont="1" applyFill="1" applyBorder="1" applyAlignment="1" applyProtection="1">
      <alignment horizontal="center" vertical="center" wrapText="1"/>
      <protection hidden="1"/>
    </xf>
    <xf numFmtId="0" fontId="15" fillId="5" borderId="11" xfId="0" applyFont="1" applyFill="1" applyBorder="1" applyAlignment="1" applyProtection="1">
      <alignment horizontal="center" vertical="center" wrapText="1"/>
      <protection hidden="1"/>
    </xf>
    <xf numFmtId="0" fontId="34" fillId="0" borderId="0" xfId="0" applyFont="1" applyBorder="1" applyAlignment="1" applyProtection="1">
      <alignment horizontal="left" vertical="center" indent="1"/>
      <protection hidden="1"/>
    </xf>
    <xf numFmtId="0" fontId="35" fillId="0" borderId="0" xfId="0" applyNumberFormat="1" applyFont="1" applyBorder="1" applyAlignment="1" applyProtection="1">
      <alignment horizontal="left" vertical="center" indent="1"/>
      <protection hidden="1"/>
    </xf>
    <xf numFmtId="14" fontId="8" fillId="6" borderId="17" xfId="0" applyNumberFormat="1" applyFont="1" applyFill="1" applyBorder="1" applyAlignment="1" applyProtection="1">
      <alignment horizontal="center" vertical="center" wrapText="1"/>
      <protection hidden="1"/>
    </xf>
    <xf numFmtId="14" fontId="8" fillId="6" borderId="19" xfId="0" applyNumberFormat="1" applyFont="1" applyFill="1" applyBorder="1" applyAlignment="1" applyProtection="1">
      <alignment horizontal="center" vertical="center" wrapText="1"/>
      <protection hidden="1"/>
    </xf>
    <xf numFmtId="14" fontId="8" fillId="6" borderId="18" xfId="0" applyNumberFormat="1" applyFont="1" applyFill="1" applyBorder="1" applyAlignment="1" applyProtection="1">
      <alignment horizontal="center" vertical="center" wrapText="1"/>
      <protection hidden="1"/>
    </xf>
    <xf numFmtId="0" fontId="4" fillId="5" borderId="16" xfId="0" applyFont="1" applyFill="1" applyBorder="1" applyAlignment="1" applyProtection="1">
      <alignment horizontal="center" vertical="center" wrapText="1"/>
      <protection hidden="1"/>
    </xf>
    <xf numFmtId="0" fontId="4" fillId="5" borderId="29" xfId="0" applyFont="1" applyFill="1" applyBorder="1" applyAlignment="1" applyProtection="1">
      <alignment horizontal="center" vertical="center" wrapText="1"/>
      <protection hidden="1"/>
    </xf>
    <xf numFmtId="0" fontId="6" fillId="0" borderId="33" xfId="0" applyFont="1" applyBorder="1" applyAlignment="1" applyProtection="1">
      <alignment horizontal="center" vertical="center"/>
      <protection hidden="1"/>
    </xf>
    <xf numFmtId="0" fontId="4" fillId="5" borderId="34" xfId="0" applyFont="1" applyFill="1" applyBorder="1" applyAlignment="1" applyProtection="1">
      <alignment horizontal="center" vertical="center"/>
      <protection hidden="1"/>
    </xf>
    <xf numFmtId="0" fontId="4" fillId="5" borderId="15" xfId="0" applyFont="1" applyFill="1" applyBorder="1" applyAlignment="1" applyProtection="1">
      <alignment horizontal="center" vertical="center" wrapText="1"/>
      <protection hidden="1"/>
    </xf>
    <xf numFmtId="0" fontId="4" fillId="5" borderId="28" xfId="0" applyFont="1" applyFill="1" applyBorder="1" applyAlignment="1" applyProtection="1">
      <alignment horizontal="center" vertical="center" wrapText="1"/>
      <protection hidden="1"/>
    </xf>
    <xf numFmtId="0" fontId="4" fillId="5" borderId="33" xfId="0" applyFont="1" applyFill="1" applyBorder="1" applyAlignment="1" applyProtection="1">
      <alignment horizontal="center" vertical="center"/>
      <protection hidden="1"/>
    </xf>
    <xf numFmtId="0" fontId="4" fillId="5" borderId="0" xfId="0" applyFont="1" applyFill="1" applyBorder="1" applyAlignment="1" applyProtection="1">
      <alignment horizontal="center" vertical="center"/>
      <protection hidden="1"/>
    </xf>
    <xf numFmtId="0" fontId="6" fillId="4" borderId="32" xfId="0" applyFont="1" applyFill="1" applyBorder="1" applyAlignment="1" applyProtection="1">
      <alignment horizontal="left" vertical="center" wrapText="1" indent="1"/>
      <protection hidden="1"/>
    </xf>
    <xf numFmtId="0" fontId="6" fillId="4" borderId="35" xfId="0" applyFont="1" applyFill="1" applyBorder="1" applyAlignment="1" applyProtection="1">
      <alignment horizontal="left" vertical="center" wrapText="1" indent="1"/>
      <protection hidden="1"/>
    </xf>
    <xf numFmtId="0" fontId="4" fillId="5" borderId="15" xfId="0" applyFont="1" applyFill="1" applyBorder="1" applyAlignment="1" applyProtection="1">
      <alignment horizontal="left" vertical="center" wrapText="1" indent="1"/>
      <protection hidden="1"/>
    </xf>
    <xf numFmtId="0" fontId="4" fillId="5" borderId="7" xfId="0" applyFont="1" applyFill="1" applyBorder="1" applyAlignment="1" applyProtection="1">
      <alignment horizontal="left" vertical="center" indent="1"/>
      <protection hidden="1"/>
    </xf>
    <xf numFmtId="0" fontId="4" fillId="5" borderId="16" xfId="0" applyFont="1" applyFill="1" applyBorder="1" applyAlignment="1" applyProtection="1">
      <alignment horizontal="left" vertical="center" indent="1"/>
      <protection hidden="1"/>
    </xf>
    <xf numFmtId="0" fontId="4" fillId="5" borderId="28" xfId="0" applyFont="1" applyFill="1" applyBorder="1" applyAlignment="1" applyProtection="1">
      <alignment horizontal="left" vertical="center" indent="1"/>
      <protection hidden="1"/>
    </xf>
    <xf numFmtId="0" fontId="4" fillId="5" borderId="30" xfId="0" applyFont="1" applyFill="1" applyBorder="1" applyAlignment="1" applyProtection="1">
      <alignment horizontal="left" vertical="center" indent="1"/>
      <protection hidden="1"/>
    </xf>
    <xf numFmtId="0" fontId="4" fillId="5" borderId="29" xfId="0" applyFont="1" applyFill="1" applyBorder="1" applyAlignment="1" applyProtection="1">
      <alignment horizontal="left" vertical="center" indent="1"/>
      <protection hidden="1"/>
    </xf>
    <xf numFmtId="0" fontId="4" fillId="5" borderId="26" xfId="0" applyFont="1" applyFill="1" applyBorder="1" applyAlignment="1" applyProtection="1">
      <alignment horizontal="center" vertical="center"/>
      <protection hidden="1"/>
    </xf>
    <xf numFmtId="0" fontId="4" fillId="5" borderId="27" xfId="0" applyFont="1" applyFill="1" applyBorder="1" applyAlignment="1" applyProtection="1">
      <alignment horizontal="center" vertical="center"/>
      <protection hidden="1"/>
    </xf>
    <xf numFmtId="0" fontId="4" fillId="5" borderId="26" xfId="0" applyFont="1" applyFill="1" applyBorder="1" applyAlignment="1" applyProtection="1">
      <alignment horizontal="center" vertical="center" wrapText="1"/>
      <protection hidden="1"/>
    </xf>
    <xf numFmtId="0" fontId="4" fillId="5" borderId="27" xfId="0" applyFont="1" applyFill="1" applyBorder="1" applyAlignment="1" applyProtection="1">
      <alignment horizontal="center" vertical="center" wrapText="1"/>
      <protection hidden="1"/>
    </xf>
    <xf numFmtId="0" fontId="15" fillId="4" borderId="17" xfId="0" applyFont="1" applyFill="1" applyBorder="1" applyAlignment="1" applyProtection="1">
      <alignment horizontal="center" vertical="center" wrapText="1"/>
      <protection locked="0"/>
    </xf>
    <xf numFmtId="0" fontId="15" fillId="4" borderId="19" xfId="0" applyFont="1" applyFill="1" applyBorder="1" applyAlignment="1" applyProtection="1">
      <alignment horizontal="center" vertical="center" wrapText="1"/>
      <protection locked="0"/>
    </xf>
    <xf numFmtId="0" fontId="15" fillId="4" borderId="18" xfId="0" applyFont="1" applyFill="1" applyBorder="1" applyAlignment="1" applyProtection="1">
      <alignment horizontal="center" vertical="center" wrapText="1"/>
      <protection locked="0"/>
    </xf>
    <xf numFmtId="49" fontId="15" fillId="4" borderId="17" xfId="0" applyNumberFormat="1" applyFont="1" applyFill="1" applyBorder="1" applyAlignment="1" applyProtection="1">
      <alignment horizontal="center" vertical="center"/>
      <protection locked="0"/>
    </xf>
    <xf numFmtId="49" fontId="15" fillId="4" borderId="19" xfId="0" applyNumberFormat="1" applyFont="1" applyFill="1" applyBorder="1" applyAlignment="1" applyProtection="1">
      <alignment horizontal="center" vertical="center"/>
      <protection locked="0"/>
    </xf>
    <xf numFmtId="49" fontId="15" fillId="4" borderId="18" xfId="0" applyNumberFormat="1" applyFont="1" applyFill="1" applyBorder="1" applyAlignment="1" applyProtection="1">
      <alignment horizontal="center" vertical="center"/>
      <protection locked="0"/>
    </xf>
    <xf numFmtId="14" fontId="4" fillId="4" borderId="17" xfId="0" applyNumberFormat="1" applyFont="1" applyFill="1" applyBorder="1" applyAlignment="1" applyProtection="1">
      <alignment horizontal="center" vertical="center" wrapText="1"/>
      <protection locked="0"/>
    </xf>
    <xf numFmtId="14" fontId="4" fillId="4" borderId="19" xfId="0" applyNumberFormat="1" applyFont="1" applyFill="1" applyBorder="1" applyAlignment="1" applyProtection="1">
      <alignment horizontal="center" vertical="center" wrapText="1"/>
      <protection locked="0"/>
    </xf>
    <xf numFmtId="14" fontId="4" fillId="4" borderId="18" xfId="0" applyNumberFormat="1" applyFont="1" applyFill="1" applyBorder="1" applyAlignment="1" applyProtection="1">
      <alignment horizontal="center" vertical="center" wrapText="1"/>
      <protection locked="0"/>
    </xf>
    <xf numFmtId="0" fontId="4" fillId="4" borderId="19" xfId="0" applyFont="1" applyFill="1" applyBorder="1" applyAlignment="1" applyProtection="1">
      <alignment horizontal="center" vertical="center" wrapText="1"/>
      <protection locked="0" hidden="1"/>
    </xf>
    <xf numFmtId="0" fontId="4" fillId="4" borderId="18" xfId="0" applyFont="1" applyFill="1" applyBorder="1" applyAlignment="1" applyProtection="1">
      <alignment horizontal="center" vertical="center" wrapText="1"/>
      <protection locked="0" hidden="1"/>
    </xf>
    <xf numFmtId="0" fontId="4" fillId="4" borderId="17" xfId="0" applyFont="1" applyFill="1" applyBorder="1" applyAlignment="1" applyProtection="1">
      <alignment horizontal="center" vertical="center" wrapText="1"/>
      <protection locked="0" hidden="1"/>
    </xf>
    <xf numFmtId="0" fontId="15" fillId="5" borderId="17" xfId="0" applyFont="1" applyFill="1" applyBorder="1" applyAlignment="1" applyProtection="1">
      <alignment horizontal="center" vertical="center"/>
      <protection hidden="1"/>
    </xf>
    <xf numFmtId="0" fontId="15" fillId="5" borderId="19" xfId="0" applyFont="1" applyFill="1" applyBorder="1" applyAlignment="1" applyProtection="1">
      <alignment horizontal="center" vertical="center"/>
      <protection hidden="1"/>
    </xf>
    <xf numFmtId="0" fontId="15" fillId="5" borderId="18" xfId="0" applyFont="1" applyFill="1" applyBorder="1" applyAlignment="1" applyProtection="1">
      <alignment horizontal="center" vertical="center"/>
      <protection hidden="1"/>
    </xf>
    <xf numFmtId="0" fontId="16" fillId="0" borderId="30" xfId="0" applyFont="1" applyBorder="1" applyAlignment="1" applyProtection="1">
      <alignment horizontal="left" vertical="center" wrapText="1" indent="1"/>
      <protection hidden="1"/>
    </xf>
    <xf numFmtId="0" fontId="16" fillId="0" borderId="0" xfId="0" applyFont="1" applyBorder="1" applyAlignment="1" applyProtection="1">
      <alignment horizontal="center" vertical="center" textRotation="90" wrapText="1"/>
      <protection hidden="1"/>
    </xf>
    <xf numFmtId="0" fontId="16" fillId="0" borderId="0" xfId="0" applyFont="1" applyBorder="1" applyAlignment="1" applyProtection="1">
      <alignment horizontal="left" wrapText="1"/>
      <protection hidden="1"/>
    </xf>
    <xf numFmtId="0" fontId="16" fillId="0" borderId="33" xfId="0" applyFont="1" applyBorder="1" applyAlignment="1" applyProtection="1">
      <alignment horizontal="left" vertical="center" indent="2"/>
      <protection hidden="1"/>
    </xf>
    <xf numFmtId="0" fontId="16" fillId="0" borderId="0" xfId="0" applyFont="1" applyBorder="1" applyAlignment="1" applyProtection="1">
      <alignment horizontal="left" vertical="center" indent="2"/>
      <protection hidden="1"/>
    </xf>
    <xf numFmtId="0" fontId="16" fillId="0" borderId="0" xfId="0" applyFont="1" applyAlignment="1" applyProtection="1">
      <alignment horizontal="left" vertical="center" indent="2"/>
      <protection hidden="1"/>
    </xf>
    <xf numFmtId="2" fontId="15" fillId="6" borderId="17" xfId="0" applyNumberFormat="1" applyFont="1" applyFill="1" applyBorder="1" applyAlignment="1" applyProtection="1">
      <alignment horizontal="center" vertical="center" wrapText="1"/>
      <protection hidden="1"/>
    </xf>
    <xf numFmtId="0" fontId="15" fillId="6" borderId="19" xfId="0" applyFont="1" applyFill="1" applyBorder="1" applyAlignment="1" applyProtection="1">
      <alignment horizontal="center" vertical="center" wrapText="1"/>
      <protection hidden="1"/>
    </xf>
    <xf numFmtId="0" fontId="15" fillId="6" borderId="18" xfId="0" applyFont="1" applyFill="1" applyBorder="1" applyAlignment="1" applyProtection="1">
      <alignment horizontal="center" vertical="center" wrapText="1"/>
      <protection hidden="1"/>
    </xf>
    <xf numFmtId="0" fontId="1" fillId="0" borderId="0" xfId="0" applyFont="1" applyBorder="1" applyAlignment="1" applyProtection="1">
      <alignment horizontal="right" vertical="center"/>
      <protection hidden="1"/>
    </xf>
    <xf numFmtId="0" fontId="4" fillId="5" borderId="9" xfId="0" applyFont="1" applyFill="1" applyBorder="1" applyAlignment="1" applyProtection="1">
      <alignment horizontal="center" vertical="center"/>
      <protection hidden="1"/>
    </xf>
    <xf numFmtId="0" fontId="4" fillId="5" borderId="11" xfId="0" applyFont="1" applyFill="1" applyBorder="1" applyAlignment="1" applyProtection="1">
      <alignment horizontal="center" vertical="center"/>
      <protection hidden="1"/>
    </xf>
    <xf numFmtId="0" fontId="22" fillId="0" borderId="13" xfId="0" applyFont="1" applyFill="1" applyBorder="1" applyAlignment="1" applyProtection="1">
      <alignment horizontal="center"/>
    </xf>
    <xf numFmtId="0" fontId="22" fillId="0" borderId="2" xfId="0" applyFont="1" applyFill="1" applyBorder="1" applyAlignment="1" applyProtection="1">
      <alignment horizontal="center"/>
    </xf>
    <xf numFmtId="0" fontId="12" fillId="4" borderId="13" xfId="0" applyFont="1" applyFill="1" applyBorder="1" applyAlignment="1" applyProtection="1">
      <alignment horizontal="left" vertical="center" wrapText="1" indent="1"/>
      <protection locked="0"/>
    </xf>
    <xf numFmtId="0" fontId="12" fillId="4" borderId="2" xfId="0" applyFont="1" applyFill="1" applyBorder="1" applyAlignment="1" applyProtection="1">
      <alignment horizontal="left" vertical="center" wrapText="1" indent="1"/>
      <protection locked="0"/>
    </xf>
    <xf numFmtId="0" fontId="12" fillId="3" borderId="1" xfId="0" applyFont="1" applyFill="1" applyBorder="1" applyAlignment="1" applyProtection="1">
      <alignment horizontal="center" vertical="center" wrapText="1"/>
    </xf>
    <xf numFmtId="0" fontId="6" fillId="0" borderId="0" xfId="0" applyFont="1" applyBorder="1" applyAlignment="1" applyProtection="1">
      <alignment horizontal="left" vertical="center" wrapText="1" indent="1"/>
    </xf>
    <xf numFmtId="0" fontId="1" fillId="0" borderId="0" xfId="0" applyFont="1" applyBorder="1" applyAlignment="1" applyProtection="1">
      <alignment horizontal="right" vertical="center" indent="1"/>
    </xf>
    <xf numFmtId="0" fontId="27" fillId="0" borderId="0" xfId="0" applyFont="1" applyBorder="1" applyAlignment="1" applyProtection="1">
      <alignment horizontal="left" vertical="center" wrapText="1" indent="1"/>
    </xf>
    <xf numFmtId="0" fontId="2" fillId="0" borderId="0" xfId="0" applyFont="1" applyAlignment="1" applyProtection="1">
      <alignment wrapText="1"/>
    </xf>
    <xf numFmtId="0" fontId="15" fillId="0" borderId="0" xfId="0" applyFont="1" applyBorder="1" applyAlignment="1" applyProtection="1">
      <alignment horizontal="left" vertical="top" wrapText="1" indent="1"/>
    </xf>
    <xf numFmtId="0" fontId="24" fillId="0" borderId="12" xfId="0" applyFont="1" applyBorder="1" applyAlignment="1" applyProtection="1">
      <alignment horizontal="center"/>
    </xf>
    <xf numFmtId="0" fontId="24" fillId="0" borderId="2" xfId="0" applyFont="1" applyBorder="1" applyAlignment="1" applyProtection="1">
      <alignment horizontal="center"/>
    </xf>
    <xf numFmtId="0" fontId="21" fillId="2" borderId="12" xfId="0" applyFont="1" applyFill="1" applyBorder="1" applyAlignment="1" applyProtection="1">
      <alignment horizontal="center"/>
    </xf>
    <xf numFmtId="0" fontId="21" fillId="2" borderId="2" xfId="0" applyFont="1" applyFill="1" applyBorder="1" applyAlignment="1" applyProtection="1">
      <alignment horizontal="center"/>
    </xf>
    <xf numFmtId="165" fontId="7" fillId="2" borderId="12" xfId="1" applyNumberFormat="1" applyFont="1" applyFill="1" applyBorder="1" applyAlignment="1" applyProtection="1">
      <alignment horizontal="center"/>
    </xf>
    <xf numFmtId="165" fontId="7" fillId="2" borderId="2" xfId="1" applyNumberFormat="1" applyFont="1" applyFill="1" applyBorder="1" applyAlignment="1" applyProtection="1">
      <alignment horizontal="center"/>
    </xf>
    <xf numFmtId="0" fontId="2" fillId="3" borderId="17" xfId="0" applyFont="1" applyFill="1" applyBorder="1" applyAlignment="1" applyProtection="1">
      <alignment vertical="center"/>
    </xf>
    <xf numFmtId="0" fontId="2" fillId="3" borderId="19" xfId="0" applyFont="1" applyFill="1" applyBorder="1" applyAlignment="1" applyProtection="1">
      <alignment vertical="center"/>
    </xf>
    <xf numFmtId="0" fontId="2" fillId="3" borderId="18" xfId="0" applyFont="1" applyFill="1" applyBorder="1" applyAlignment="1" applyProtection="1">
      <alignment vertical="center"/>
    </xf>
    <xf numFmtId="0" fontId="11" fillId="0" borderId="0" xfId="0" applyFont="1" applyAlignment="1" applyProtection="1">
      <alignment horizontal="center" wrapText="1"/>
    </xf>
    <xf numFmtId="0" fontId="2" fillId="3" borderId="17" xfId="0" applyFont="1" applyFill="1" applyBorder="1" applyAlignment="1" applyProtection="1">
      <alignment horizontal="left" vertical="center" indent="1"/>
    </xf>
    <xf numFmtId="0" fontId="2" fillId="3" borderId="19" xfId="0" applyFont="1" applyFill="1" applyBorder="1" applyAlignment="1" applyProtection="1">
      <alignment horizontal="left" vertical="center" indent="1"/>
    </xf>
    <xf numFmtId="0" fontId="2" fillId="3" borderId="18" xfId="0" applyFont="1" applyFill="1" applyBorder="1" applyAlignment="1" applyProtection="1">
      <alignment horizontal="left" vertical="center" indent="1"/>
    </xf>
    <xf numFmtId="0" fontId="12" fillId="4" borderId="17" xfId="0" applyFont="1" applyFill="1" applyBorder="1" applyAlignment="1" applyProtection="1">
      <alignment horizontal="center" vertical="center" wrapText="1"/>
      <protection locked="0"/>
    </xf>
    <xf numFmtId="0" fontId="12" fillId="4" borderId="19" xfId="0" applyFont="1" applyFill="1" applyBorder="1" applyAlignment="1" applyProtection="1">
      <alignment horizontal="center" vertical="center" wrapText="1"/>
      <protection locked="0"/>
    </xf>
    <xf numFmtId="0" fontId="12" fillId="4" borderId="18" xfId="0" applyFont="1" applyFill="1" applyBorder="1" applyAlignment="1" applyProtection="1">
      <alignment horizontal="center" vertical="center" wrapText="1"/>
      <protection locked="0"/>
    </xf>
    <xf numFmtId="0" fontId="17" fillId="0" borderId="13" xfId="0" applyFont="1" applyBorder="1" applyAlignment="1" applyProtection="1">
      <alignment horizontal="center"/>
      <protection locked="0"/>
    </xf>
    <xf numFmtId="0" fontId="17" fillId="0" borderId="12" xfId="0" applyFont="1" applyBorder="1" applyAlignment="1" applyProtection="1">
      <alignment horizontal="center"/>
      <protection locked="0"/>
    </xf>
    <xf numFmtId="0" fontId="17" fillId="0" borderId="2" xfId="0" applyFont="1" applyBorder="1" applyAlignment="1" applyProtection="1">
      <alignment horizontal="center"/>
      <protection locked="0"/>
    </xf>
    <xf numFmtId="0" fontId="17" fillId="4" borderId="1" xfId="0" applyFont="1" applyFill="1" applyBorder="1" applyAlignment="1">
      <alignment horizontal="center"/>
    </xf>
    <xf numFmtId="0" fontId="17" fillId="0" borderId="21" xfId="0" applyFont="1" applyBorder="1" applyAlignment="1" applyProtection="1">
      <alignment horizontal="left" vertical="top" wrapText="1"/>
      <protection locked="0"/>
    </xf>
    <xf numFmtId="0" fontId="17" fillId="0" borderId="20" xfId="0" applyFont="1" applyBorder="1" applyAlignment="1" applyProtection="1">
      <alignment horizontal="left" vertical="top" wrapText="1"/>
      <protection locked="0"/>
    </xf>
    <xf numFmtId="0" fontId="17" fillId="0" borderId="22" xfId="0" applyFont="1" applyBorder="1" applyAlignment="1" applyProtection="1">
      <alignment horizontal="left" vertical="top" wrapText="1"/>
      <protection locked="0"/>
    </xf>
    <xf numFmtId="0" fontId="17" fillId="0" borderId="4" xfId="0" applyFont="1" applyBorder="1" applyAlignment="1" applyProtection="1">
      <alignment horizontal="left" vertical="top" wrapText="1"/>
      <protection locked="0"/>
    </xf>
    <xf numFmtId="0" fontId="17" fillId="0" borderId="0" xfId="0" applyFont="1" applyBorder="1" applyAlignment="1" applyProtection="1">
      <alignment horizontal="left" vertical="top" wrapText="1"/>
      <protection locked="0"/>
    </xf>
    <xf numFmtId="0" fontId="17" fillId="0" borderId="14" xfId="0" applyFont="1" applyBorder="1" applyAlignment="1" applyProtection="1">
      <alignment horizontal="left" vertical="top" wrapText="1"/>
      <protection locked="0"/>
    </xf>
    <xf numFmtId="0" fontId="17" fillId="0" borderId="23" xfId="0" applyFont="1" applyBorder="1" applyAlignment="1" applyProtection="1">
      <alignment horizontal="left" vertical="top" wrapText="1"/>
      <protection locked="0"/>
    </xf>
    <xf numFmtId="0" fontId="17" fillId="0" borderId="24" xfId="0" applyFont="1" applyBorder="1" applyAlignment="1" applyProtection="1">
      <alignment horizontal="left" vertical="top" wrapText="1"/>
      <protection locked="0"/>
    </xf>
    <xf numFmtId="0" fontId="17" fillId="0" borderId="25" xfId="0" applyFont="1" applyBorder="1" applyAlignment="1" applyProtection="1">
      <alignment horizontal="left" vertical="top" wrapText="1"/>
      <protection locked="0"/>
    </xf>
    <xf numFmtId="0" fontId="17" fillId="0" borderId="0" xfId="0" applyFont="1" applyFill="1" applyBorder="1" applyAlignment="1">
      <alignment horizontal="center"/>
    </xf>
    <xf numFmtId="0" fontId="25" fillId="0" borderId="0" xfId="0" applyFont="1" applyAlignment="1">
      <alignment vertical="top" wrapText="1"/>
    </xf>
    <xf numFmtId="0" fontId="17" fillId="0" borderId="0" xfId="0" applyFont="1" applyAlignment="1">
      <alignment vertical="top"/>
    </xf>
    <xf numFmtId="0" fontId="10" fillId="11" borderId="1" xfId="0" applyFont="1" applyFill="1" applyBorder="1" applyAlignment="1">
      <alignment horizontal="center" vertical="center" textRotation="90"/>
    </xf>
    <xf numFmtId="0" fontId="0" fillId="11" borderId="1" xfId="0" applyFill="1" applyBorder="1" applyAlignment="1">
      <alignment horizontal="center" vertical="center" wrapText="1"/>
    </xf>
    <xf numFmtId="0" fontId="0" fillId="9" borderId="1" xfId="0" applyFill="1" applyBorder="1" applyAlignment="1">
      <alignment horizontal="center"/>
    </xf>
    <xf numFmtId="0" fontId="28" fillId="5" borderId="13" xfId="0" applyFont="1" applyFill="1" applyBorder="1" applyAlignment="1">
      <alignment horizontal="center"/>
    </xf>
    <xf numFmtId="0" fontId="28" fillId="5" borderId="2" xfId="0" applyFont="1" applyFill="1" applyBorder="1" applyAlignment="1">
      <alignment horizontal="center"/>
    </xf>
    <xf numFmtId="0" fontId="0" fillId="3" borderId="1" xfId="0" applyFill="1" applyBorder="1" applyAlignment="1">
      <alignment horizontal="center"/>
    </xf>
    <xf numFmtId="14" fontId="0" fillId="3" borderId="1" xfId="0" applyNumberFormat="1" applyFill="1" applyBorder="1" applyAlignment="1">
      <alignment horizontal="center"/>
    </xf>
    <xf numFmtId="0" fontId="0" fillId="5" borderId="1" xfId="0" applyFill="1" applyBorder="1" applyAlignment="1">
      <alignment horizontal="center"/>
    </xf>
    <xf numFmtId="0" fontId="10" fillId="11" borderId="31" xfId="0" applyFont="1" applyFill="1" applyBorder="1" applyAlignment="1">
      <alignment horizontal="center" vertical="center" textRotation="90"/>
    </xf>
    <xf numFmtId="0" fontId="10" fillId="11" borderId="56" xfId="0" applyFont="1" applyFill="1" applyBorder="1" applyAlignment="1">
      <alignment horizontal="center" vertical="center" textRotation="90"/>
    </xf>
    <xf numFmtId="0" fontId="10" fillId="11" borderId="3" xfId="0" applyFont="1" applyFill="1" applyBorder="1" applyAlignment="1">
      <alignment horizontal="center" vertical="center" textRotation="90"/>
    </xf>
    <xf numFmtId="0" fontId="0" fillId="3" borderId="17" xfId="0" applyFill="1" applyBorder="1" applyAlignment="1">
      <alignment horizontal="center" vertical="center"/>
    </xf>
    <xf numFmtId="0" fontId="0" fillId="3" borderId="18" xfId="0" applyFill="1" applyBorder="1" applyAlignment="1">
      <alignment horizontal="center" vertical="center"/>
    </xf>
    <xf numFmtId="0" fontId="10" fillId="7" borderId="1" xfId="0" applyFont="1" applyFill="1" applyBorder="1" applyAlignment="1">
      <alignment horizontal="center" vertical="center" textRotation="90"/>
    </xf>
    <xf numFmtId="0" fontId="10" fillId="7" borderId="31" xfId="0" applyFont="1" applyFill="1" applyBorder="1" applyAlignment="1">
      <alignment horizontal="center" vertical="center" textRotation="90"/>
    </xf>
    <xf numFmtId="0" fontId="10" fillId="7" borderId="56" xfId="0" applyFont="1" applyFill="1" applyBorder="1" applyAlignment="1">
      <alignment horizontal="center" vertical="center" textRotation="90"/>
    </xf>
    <xf numFmtId="0" fontId="10" fillId="7" borderId="3" xfId="0" applyFont="1" applyFill="1" applyBorder="1" applyAlignment="1">
      <alignment horizontal="center" vertical="center" textRotation="90"/>
    </xf>
  </cellXfs>
  <cellStyles count="4">
    <cellStyle name="Čárka" xfId="1" builtinId="3"/>
    <cellStyle name="Hypertextový odkaz" xfId="3" builtinId="8"/>
    <cellStyle name="Normální" xfId="0" builtinId="0"/>
    <cellStyle name="Procenta" xfId="2" builtinId="5"/>
  </cellStyles>
  <dxfs count="71">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rgb="FF92D050"/>
        </patternFill>
      </fill>
    </dxf>
    <dxf>
      <fill>
        <patternFill>
          <bgColor rgb="FF92D050"/>
        </patternFill>
      </fill>
    </dxf>
    <dxf>
      <fill>
        <patternFill>
          <bgColor rgb="FF92D050"/>
        </patternFill>
      </fill>
    </dxf>
    <dxf>
      <font>
        <color rgb="FFFF0000"/>
      </font>
      <fill>
        <patternFill>
          <bgColor theme="9" tint="0.79998168889431442"/>
        </patternFill>
      </fill>
    </dxf>
    <dxf>
      <font>
        <color theme="0" tint="-0.14996795556505021"/>
      </font>
    </dxf>
    <dxf>
      <fill>
        <patternFill>
          <bgColor theme="0" tint="-0.14996795556505021"/>
        </patternFill>
      </fill>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ill>
        <patternFill>
          <bgColor theme="0" tint="-0.14996795556505021"/>
        </patternFill>
      </fill>
    </dxf>
    <dxf>
      <font>
        <color theme="0"/>
      </font>
    </dxf>
    <dxf>
      <font>
        <color theme="0"/>
      </font>
      <fill>
        <patternFill>
          <bgColor theme="1"/>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ill>
        <patternFill>
          <bgColor theme="1"/>
        </patternFill>
      </fill>
    </dxf>
    <dxf>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ill>
        <patternFill>
          <bgColor theme="1"/>
        </patternFill>
      </fill>
    </dxf>
    <dxf>
      <fill>
        <patternFill>
          <bgColor theme="1"/>
        </patternFill>
      </fill>
    </dxf>
    <dxf>
      <fill>
        <patternFill>
          <bgColor theme="1"/>
        </patternFill>
      </fill>
    </dxf>
    <dxf>
      <fill>
        <patternFill>
          <bgColor rgb="FFFFC000"/>
        </patternFill>
      </fill>
    </dxf>
  </dxfs>
  <tableStyles count="0" defaultTableStyle="TableStyleMedium9" defaultPivotStyle="PivotStyleLight16"/>
  <colors>
    <mruColors>
      <color rgb="FFC2C2C2"/>
      <color rgb="FF66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www.cmzrb.cz/file/161/download/CMZRB_Prohlaseni_velikost_podniku.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HLÁŠENÍ"/>
      <sheetName val="SKUPINA"/>
      <sheetName val="Údaje za jednotlivé podniky (2"/>
      <sheetName val="List1"/>
    </sheetNames>
    <sheetDataSet>
      <sheetData sheetId="0"/>
      <sheetData sheetId="1"/>
      <sheetData sheetId="2"/>
      <sheetData sheetId="3">
        <row r="1">
          <cell r="A1" t="str">
            <v>ANO</v>
          </cell>
          <cell r="B1">
            <v>2016</v>
          </cell>
          <cell r="C1" t="str">
            <v>ANO</v>
          </cell>
        </row>
        <row r="2">
          <cell r="A2" t="str">
            <v>NE</v>
          </cell>
          <cell r="B2">
            <v>2017</v>
          </cell>
          <cell r="C2" t="str">
            <v>NE</v>
          </cell>
          <cell r="E2" t="str">
            <v>MALÝ</v>
          </cell>
        </row>
        <row r="3">
          <cell r="E3" t="str">
            <v>STŘEDNÍ</v>
          </cell>
        </row>
        <row r="4">
          <cell r="E4" t="str">
            <v>VELKÝ</v>
          </cell>
        </row>
      </sheetData>
    </sheetDataSet>
  </externalBook>
</externalLink>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www.nrb.cz/wp-content/uploads/2021/08/Prirucka-k-pouziti-definice-MSP_klient_010523.pdf"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1"/>
  <dimension ref="A1:AN109"/>
  <sheetViews>
    <sheetView showGridLines="0" tabSelected="1" zoomScaleNormal="100" zoomScaleSheetLayoutView="85" workbookViewId="0">
      <selection activeCell="I6" sqref="I6:N6"/>
    </sheetView>
  </sheetViews>
  <sheetFormatPr defaultColWidth="9.140625" defaultRowHeight="14.25" x14ac:dyDescent="0.25"/>
  <cols>
    <col min="1" max="1" width="2.85546875" style="126" customWidth="1"/>
    <col min="2" max="2" width="27" style="126" customWidth="1"/>
    <col min="3" max="3" width="8.5703125" style="126" customWidth="1"/>
    <col min="4" max="4" width="3.28515625" style="131" customWidth="1"/>
    <col min="5" max="5" width="18.5703125" style="126" customWidth="1"/>
    <col min="6" max="6" width="13.140625" style="132" customWidth="1"/>
    <col min="7" max="7" width="3.7109375" style="132" customWidth="1"/>
    <col min="8" max="8" width="3.7109375" style="126" customWidth="1"/>
    <col min="9" max="9" width="0.28515625" style="126" customWidth="1"/>
    <col min="10" max="10" width="9.7109375" style="126" customWidth="1"/>
    <col min="11" max="11" width="11.28515625" style="126" customWidth="1"/>
    <col min="12" max="13" width="9.5703125" style="126" customWidth="1"/>
    <col min="14" max="14" width="8.7109375" style="126" customWidth="1"/>
    <col min="15" max="15" width="1.42578125" style="126" customWidth="1"/>
    <col min="16" max="16" width="8.7109375" style="126" hidden="1" customWidth="1"/>
    <col min="17" max="17" width="10" style="126" hidden="1" customWidth="1"/>
    <col min="18" max="18" width="12.7109375" style="126" hidden="1" customWidth="1"/>
    <col min="19" max="19" width="14.28515625" style="126" hidden="1" customWidth="1"/>
    <col min="20" max="20" width="9.7109375" style="126" customWidth="1"/>
    <col min="21" max="21" width="11.28515625" style="126" customWidth="1"/>
    <col min="22" max="23" width="9.5703125" style="126" customWidth="1"/>
    <col min="24" max="24" width="8.7109375" style="126" customWidth="1"/>
    <col min="25" max="25" width="1.42578125" style="126" customWidth="1"/>
    <col min="26" max="26" width="3.28515625" style="126" hidden="1" customWidth="1"/>
    <col min="27" max="27" width="5.28515625" style="126" hidden="1" customWidth="1"/>
    <col min="28" max="28" width="10" style="126" hidden="1" customWidth="1"/>
    <col min="29" max="29" width="9.7109375" style="126" customWidth="1"/>
    <col min="30" max="30" width="11.28515625" style="126" customWidth="1"/>
    <col min="31" max="32" width="9.5703125" style="126" customWidth="1"/>
    <col min="33" max="33" width="8.7109375" style="126" customWidth="1"/>
    <col min="34" max="34" width="6.140625" style="126" hidden="1" customWidth="1"/>
    <col min="35" max="35" width="5" style="126" hidden="1" customWidth="1"/>
    <col min="36" max="36" width="6" style="126" hidden="1" customWidth="1"/>
    <col min="37" max="37" width="9.85546875" style="126" hidden="1" customWidth="1"/>
    <col min="38" max="38" width="9.140625" style="126" hidden="1" customWidth="1"/>
    <col min="39" max="40" width="0" style="126" hidden="1" customWidth="1"/>
    <col min="41" max="256" width="9.140625" style="126"/>
    <col min="257" max="257" width="47.5703125" style="126" customWidth="1"/>
    <col min="258" max="258" width="9.42578125" style="126" customWidth="1"/>
    <col min="259" max="259" width="1.28515625" style="126" customWidth="1"/>
    <col min="260" max="260" width="11" style="126" customWidth="1"/>
    <col min="261" max="261" width="9.42578125" style="126" customWidth="1"/>
    <col min="262" max="262" width="10.85546875" style="126" customWidth="1"/>
    <col min="263" max="263" width="8" style="126" customWidth="1"/>
    <col min="264" max="267" width="0" style="126" hidden="1" customWidth="1"/>
    <col min="268" max="268" width="1.28515625" style="126" customWidth="1"/>
    <col min="269" max="269" width="11" style="126" customWidth="1"/>
    <col min="270" max="270" width="9.42578125" style="126" customWidth="1"/>
    <col min="271" max="271" width="10.85546875" style="126" customWidth="1"/>
    <col min="272" max="272" width="8" style="126" customWidth="1"/>
    <col min="273" max="277" width="0" style="126" hidden="1" customWidth="1"/>
    <col min="278" max="278" width="0.85546875" style="126" customWidth="1"/>
    <col min="279" max="279" width="11" style="126" customWidth="1"/>
    <col min="280" max="280" width="9.42578125" style="126" customWidth="1"/>
    <col min="281" max="281" width="10.85546875" style="126" customWidth="1"/>
    <col min="282" max="282" width="8" style="126" customWidth="1"/>
    <col min="283" max="285" width="0" style="126" hidden="1" customWidth="1"/>
    <col min="286" max="286" width="9.140625" style="126" customWidth="1"/>
    <col min="287" max="287" width="23.7109375" style="126" customWidth="1"/>
    <col min="288" max="512" width="9.140625" style="126"/>
    <col min="513" max="513" width="47.5703125" style="126" customWidth="1"/>
    <col min="514" max="514" width="9.42578125" style="126" customWidth="1"/>
    <col min="515" max="515" width="1.28515625" style="126" customWidth="1"/>
    <col min="516" max="516" width="11" style="126" customWidth="1"/>
    <col min="517" max="517" width="9.42578125" style="126" customWidth="1"/>
    <col min="518" max="518" width="10.85546875" style="126" customWidth="1"/>
    <col min="519" max="519" width="8" style="126" customWidth="1"/>
    <col min="520" max="523" width="0" style="126" hidden="1" customWidth="1"/>
    <col min="524" max="524" width="1.28515625" style="126" customWidth="1"/>
    <col min="525" max="525" width="11" style="126" customWidth="1"/>
    <col min="526" max="526" width="9.42578125" style="126" customWidth="1"/>
    <col min="527" max="527" width="10.85546875" style="126" customWidth="1"/>
    <col min="528" max="528" width="8" style="126" customWidth="1"/>
    <col min="529" max="533" width="0" style="126" hidden="1" customWidth="1"/>
    <col min="534" max="534" width="0.85546875" style="126" customWidth="1"/>
    <col min="535" max="535" width="11" style="126" customWidth="1"/>
    <col min="536" max="536" width="9.42578125" style="126" customWidth="1"/>
    <col min="537" max="537" width="10.85546875" style="126" customWidth="1"/>
    <col min="538" max="538" width="8" style="126" customWidth="1"/>
    <col min="539" max="541" width="0" style="126" hidden="1" customWidth="1"/>
    <col min="542" max="542" width="9.140625" style="126" customWidth="1"/>
    <col min="543" max="543" width="23.7109375" style="126" customWidth="1"/>
    <col min="544" max="768" width="9.140625" style="126"/>
    <col min="769" max="769" width="47.5703125" style="126" customWidth="1"/>
    <col min="770" max="770" width="9.42578125" style="126" customWidth="1"/>
    <col min="771" max="771" width="1.28515625" style="126" customWidth="1"/>
    <col min="772" max="772" width="11" style="126" customWidth="1"/>
    <col min="773" max="773" width="9.42578125" style="126" customWidth="1"/>
    <col min="774" max="774" width="10.85546875" style="126" customWidth="1"/>
    <col min="775" max="775" width="8" style="126" customWidth="1"/>
    <col min="776" max="779" width="0" style="126" hidden="1" customWidth="1"/>
    <col min="780" max="780" width="1.28515625" style="126" customWidth="1"/>
    <col min="781" max="781" width="11" style="126" customWidth="1"/>
    <col min="782" max="782" width="9.42578125" style="126" customWidth="1"/>
    <col min="783" max="783" width="10.85546875" style="126" customWidth="1"/>
    <col min="784" max="784" width="8" style="126" customWidth="1"/>
    <col min="785" max="789" width="0" style="126" hidden="1" customWidth="1"/>
    <col min="790" max="790" width="0.85546875" style="126" customWidth="1"/>
    <col min="791" max="791" width="11" style="126" customWidth="1"/>
    <col min="792" max="792" width="9.42578125" style="126" customWidth="1"/>
    <col min="793" max="793" width="10.85546875" style="126" customWidth="1"/>
    <col min="794" max="794" width="8" style="126" customWidth="1"/>
    <col min="795" max="797" width="0" style="126" hidden="1" customWidth="1"/>
    <col min="798" max="798" width="9.140625" style="126" customWidth="1"/>
    <col min="799" max="799" width="23.7109375" style="126" customWidth="1"/>
    <col min="800" max="1024" width="9.140625" style="126"/>
    <col min="1025" max="1025" width="47.5703125" style="126" customWidth="1"/>
    <col min="1026" max="1026" width="9.42578125" style="126" customWidth="1"/>
    <col min="1027" max="1027" width="1.28515625" style="126" customWidth="1"/>
    <col min="1028" max="1028" width="11" style="126" customWidth="1"/>
    <col min="1029" max="1029" width="9.42578125" style="126" customWidth="1"/>
    <col min="1030" max="1030" width="10.85546875" style="126" customWidth="1"/>
    <col min="1031" max="1031" width="8" style="126" customWidth="1"/>
    <col min="1032" max="1035" width="0" style="126" hidden="1" customWidth="1"/>
    <col min="1036" max="1036" width="1.28515625" style="126" customWidth="1"/>
    <col min="1037" max="1037" width="11" style="126" customWidth="1"/>
    <col min="1038" max="1038" width="9.42578125" style="126" customWidth="1"/>
    <col min="1039" max="1039" width="10.85546875" style="126" customWidth="1"/>
    <col min="1040" max="1040" width="8" style="126" customWidth="1"/>
    <col min="1041" max="1045" width="0" style="126" hidden="1" customWidth="1"/>
    <col min="1046" max="1046" width="0.85546875" style="126" customWidth="1"/>
    <col min="1047" max="1047" width="11" style="126" customWidth="1"/>
    <col min="1048" max="1048" width="9.42578125" style="126" customWidth="1"/>
    <col min="1049" max="1049" width="10.85546875" style="126" customWidth="1"/>
    <col min="1050" max="1050" width="8" style="126" customWidth="1"/>
    <col min="1051" max="1053" width="0" style="126" hidden="1" customWidth="1"/>
    <col min="1054" max="1054" width="9.140625" style="126" customWidth="1"/>
    <col min="1055" max="1055" width="23.7109375" style="126" customWidth="1"/>
    <col min="1056" max="1280" width="9.140625" style="126"/>
    <col min="1281" max="1281" width="47.5703125" style="126" customWidth="1"/>
    <col min="1282" max="1282" width="9.42578125" style="126" customWidth="1"/>
    <col min="1283" max="1283" width="1.28515625" style="126" customWidth="1"/>
    <col min="1284" max="1284" width="11" style="126" customWidth="1"/>
    <col min="1285" max="1285" width="9.42578125" style="126" customWidth="1"/>
    <col min="1286" max="1286" width="10.85546875" style="126" customWidth="1"/>
    <col min="1287" max="1287" width="8" style="126" customWidth="1"/>
    <col min="1288" max="1291" width="0" style="126" hidden="1" customWidth="1"/>
    <col min="1292" max="1292" width="1.28515625" style="126" customWidth="1"/>
    <col min="1293" max="1293" width="11" style="126" customWidth="1"/>
    <col min="1294" max="1294" width="9.42578125" style="126" customWidth="1"/>
    <col min="1295" max="1295" width="10.85546875" style="126" customWidth="1"/>
    <col min="1296" max="1296" width="8" style="126" customWidth="1"/>
    <col min="1297" max="1301" width="0" style="126" hidden="1" customWidth="1"/>
    <col min="1302" max="1302" width="0.85546875" style="126" customWidth="1"/>
    <col min="1303" max="1303" width="11" style="126" customWidth="1"/>
    <col min="1304" max="1304" width="9.42578125" style="126" customWidth="1"/>
    <col min="1305" max="1305" width="10.85546875" style="126" customWidth="1"/>
    <col min="1306" max="1306" width="8" style="126" customWidth="1"/>
    <col min="1307" max="1309" width="0" style="126" hidden="1" customWidth="1"/>
    <col min="1310" max="1310" width="9.140625" style="126" customWidth="1"/>
    <col min="1311" max="1311" width="23.7109375" style="126" customWidth="1"/>
    <col min="1312" max="1536" width="9.140625" style="126"/>
    <col min="1537" max="1537" width="47.5703125" style="126" customWidth="1"/>
    <col min="1538" max="1538" width="9.42578125" style="126" customWidth="1"/>
    <col min="1539" max="1539" width="1.28515625" style="126" customWidth="1"/>
    <col min="1540" max="1540" width="11" style="126" customWidth="1"/>
    <col min="1541" max="1541" width="9.42578125" style="126" customWidth="1"/>
    <col min="1542" max="1542" width="10.85546875" style="126" customWidth="1"/>
    <col min="1543" max="1543" width="8" style="126" customWidth="1"/>
    <col min="1544" max="1547" width="0" style="126" hidden="1" customWidth="1"/>
    <col min="1548" max="1548" width="1.28515625" style="126" customWidth="1"/>
    <col min="1549" max="1549" width="11" style="126" customWidth="1"/>
    <col min="1550" max="1550" width="9.42578125" style="126" customWidth="1"/>
    <col min="1551" max="1551" width="10.85546875" style="126" customWidth="1"/>
    <col min="1552" max="1552" width="8" style="126" customWidth="1"/>
    <col min="1553" max="1557" width="0" style="126" hidden="1" customWidth="1"/>
    <col min="1558" max="1558" width="0.85546875" style="126" customWidth="1"/>
    <col min="1559" max="1559" width="11" style="126" customWidth="1"/>
    <col min="1560" max="1560" width="9.42578125" style="126" customWidth="1"/>
    <col min="1561" max="1561" width="10.85546875" style="126" customWidth="1"/>
    <col min="1562" max="1562" width="8" style="126" customWidth="1"/>
    <col min="1563" max="1565" width="0" style="126" hidden="1" customWidth="1"/>
    <col min="1566" max="1566" width="9.140625" style="126" customWidth="1"/>
    <col min="1567" max="1567" width="23.7109375" style="126" customWidth="1"/>
    <col min="1568" max="1792" width="9.140625" style="126"/>
    <col min="1793" max="1793" width="47.5703125" style="126" customWidth="1"/>
    <col min="1794" max="1794" width="9.42578125" style="126" customWidth="1"/>
    <col min="1795" max="1795" width="1.28515625" style="126" customWidth="1"/>
    <col min="1796" max="1796" width="11" style="126" customWidth="1"/>
    <col min="1797" max="1797" width="9.42578125" style="126" customWidth="1"/>
    <col min="1798" max="1798" width="10.85546875" style="126" customWidth="1"/>
    <col min="1799" max="1799" width="8" style="126" customWidth="1"/>
    <col min="1800" max="1803" width="0" style="126" hidden="1" customWidth="1"/>
    <col min="1804" max="1804" width="1.28515625" style="126" customWidth="1"/>
    <col min="1805" max="1805" width="11" style="126" customWidth="1"/>
    <col min="1806" max="1806" width="9.42578125" style="126" customWidth="1"/>
    <col min="1807" max="1807" width="10.85546875" style="126" customWidth="1"/>
    <col min="1808" max="1808" width="8" style="126" customWidth="1"/>
    <col min="1809" max="1813" width="0" style="126" hidden="1" customWidth="1"/>
    <col min="1814" max="1814" width="0.85546875" style="126" customWidth="1"/>
    <col min="1815" max="1815" width="11" style="126" customWidth="1"/>
    <col min="1816" max="1816" width="9.42578125" style="126" customWidth="1"/>
    <col min="1817" max="1817" width="10.85546875" style="126" customWidth="1"/>
    <col min="1818" max="1818" width="8" style="126" customWidth="1"/>
    <col min="1819" max="1821" width="0" style="126" hidden="1" customWidth="1"/>
    <col min="1822" max="1822" width="9.140625" style="126" customWidth="1"/>
    <col min="1823" max="1823" width="23.7109375" style="126" customWidth="1"/>
    <col min="1824" max="2048" width="9.140625" style="126"/>
    <col min="2049" max="2049" width="47.5703125" style="126" customWidth="1"/>
    <col min="2050" max="2050" width="9.42578125" style="126" customWidth="1"/>
    <col min="2051" max="2051" width="1.28515625" style="126" customWidth="1"/>
    <col min="2052" max="2052" width="11" style="126" customWidth="1"/>
    <col min="2053" max="2053" width="9.42578125" style="126" customWidth="1"/>
    <col min="2054" max="2054" width="10.85546875" style="126" customWidth="1"/>
    <col min="2055" max="2055" width="8" style="126" customWidth="1"/>
    <col min="2056" max="2059" width="0" style="126" hidden="1" customWidth="1"/>
    <col min="2060" max="2060" width="1.28515625" style="126" customWidth="1"/>
    <col min="2061" max="2061" width="11" style="126" customWidth="1"/>
    <col min="2062" max="2062" width="9.42578125" style="126" customWidth="1"/>
    <col min="2063" max="2063" width="10.85546875" style="126" customWidth="1"/>
    <col min="2064" max="2064" width="8" style="126" customWidth="1"/>
    <col min="2065" max="2069" width="0" style="126" hidden="1" customWidth="1"/>
    <col min="2070" max="2070" width="0.85546875" style="126" customWidth="1"/>
    <col min="2071" max="2071" width="11" style="126" customWidth="1"/>
    <col min="2072" max="2072" width="9.42578125" style="126" customWidth="1"/>
    <col min="2073" max="2073" width="10.85546875" style="126" customWidth="1"/>
    <col min="2074" max="2074" width="8" style="126" customWidth="1"/>
    <col min="2075" max="2077" width="0" style="126" hidden="1" customWidth="1"/>
    <col min="2078" max="2078" width="9.140625" style="126" customWidth="1"/>
    <col min="2079" max="2079" width="23.7109375" style="126" customWidth="1"/>
    <col min="2080" max="2304" width="9.140625" style="126"/>
    <col min="2305" max="2305" width="47.5703125" style="126" customWidth="1"/>
    <col min="2306" max="2306" width="9.42578125" style="126" customWidth="1"/>
    <col min="2307" max="2307" width="1.28515625" style="126" customWidth="1"/>
    <col min="2308" max="2308" width="11" style="126" customWidth="1"/>
    <col min="2309" max="2309" width="9.42578125" style="126" customWidth="1"/>
    <col min="2310" max="2310" width="10.85546875" style="126" customWidth="1"/>
    <col min="2311" max="2311" width="8" style="126" customWidth="1"/>
    <col min="2312" max="2315" width="0" style="126" hidden="1" customWidth="1"/>
    <col min="2316" max="2316" width="1.28515625" style="126" customWidth="1"/>
    <col min="2317" max="2317" width="11" style="126" customWidth="1"/>
    <col min="2318" max="2318" width="9.42578125" style="126" customWidth="1"/>
    <col min="2319" max="2319" width="10.85546875" style="126" customWidth="1"/>
    <col min="2320" max="2320" width="8" style="126" customWidth="1"/>
    <col min="2321" max="2325" width="0" style="126" hidden="1" customWidth="1"/>
    <col min="2326" max="2326" width="0.85546875" style="126" customWidth="1"/>
    <col min="2327" max="2327" width="11" style="126" customWidth="1"/>
    <col min="2328" max="2328" width="9.42578125" style="126" customWidth="1"/>
    <col min="2329" max="2329" width="10.85546875" style="126" customWidth="1"/>
    <col min="2330" max="2330" width="8" style="126" customWidth="1"/>
    <col min="2331" max="2333" width="0" style="126" hidden="1" customWidth="1"/>
    <col min="2334" max="2334" width="9.140625" style="126" customWidth="1"/>
    <col min="2335" max="2335" width="23.7109375" style="126" customWidth="1"/>
    <col min="2336" max="2560" width="9.140625" style="126"/>
    <col min="2561" max="2561" width="47.5703125" style="126" customWidth="1"/>
    <col min="2562" max="2562" width="9.42578125" style="126" customWidth="1"/>
    <col min="2563" max="2563" width="1.28515625" style="126" customWidth="1"/>
    <col min="2564" max="2564" width="11" style="126" customWidth="1"/>
    <col min="2565" max="2565" width="9.42578125" style="126" customWidth="1"/>
    <col min="2566" max="2566" width="10.85546875" style="126" customWidth="1"/>
    <col min="2567" max="2567" width="8" style="126" customWidth="1"/>
    <col min="2568" max="2571" width="0" style="126" hidden="1" customWidth="1"/>
    <col min="2572" max="2572" width="1.28515625" style="126" customWidth="1"/>
    <col min="2573" max="2573" width="11" style="126" customWidth="1"/>
    <col min="2574" max="2574" width="9.42578125" style="126" customWidth="1"/>
    <col min="2575" max="2575" width="10.85546875" style="126" customWidth="1"/>
    <col min="2576" max="2576" width="8" style="126" customWidth="1"/>
    <col min="2577" max="2581" width="0" style="126" hidden="1" customWidth="1"/>
    <col min="2582" max="2582" width="0.85546875" style="126" customWidth="1"/>
    <col min="2583" max="2583" width="11" style="126" customWidth="1"/>
    <col min="2584" max="2584" width="9.42578125" style="126" customWidth="1"/>
    <col min="2585" max="2585" width="10.85546875" style="126" customWidth="1"/>
    <col min="2586" max="2586" width="8" style="126" customWidth="1"/>
    <col min="2587" max="2589" width="0" style="126" hidden="1" customWidth="1"/>
    <col min="2590" max="2590" width="9.140625" style="126" customWidth="1"/>
    <col min="2591" max="2591" width="23.7109375" style="126" customWidth="1"/>
    <col min="2592" max="2816" width="9.140625" style="126"/>
    <col min="2817" max="2817" width="47.5703125" style="126" customWidth="1"/>
    <col min="2818" max="2818" width="9.42578125" style="126" customWidth="1"/>
    <col min="2819" max="2819" width="1.28515625" style="126" customWidth="1"/>
    <col min="2820" max="2820" width="11" style="126" customWidth="1"/>
    <col min="2821" max="2821" width="9.42578125" style="126" customWidth="1"/>
    <col min="2822" max="2822" width="10.85546875" style="126" customWidth="1"/>
    <col min="2823" max="2823" width="8" style="126" customWidth="1"/>
    <col min="2824" max="2827" width="0" style="126" hidden="1" customWidth="1"/>
    <col min="2828" max="2828" width="1.28515625" style="126" customWidth="1"/>
    <col min="2829" max="2829" width="11" style="126" customWidth="1"/>
    <col min="2830" max="2830" width="9.42578125" style="126" customWidth="1"/>
    <col min="2831" max="2831" width="10.85546875" style="126" customWidth="1"/>
    <col min="2832" max="2832" width="8" style="126" customWidth="1"/>
    <col min="2833" max="2837" width="0" style="126" hidden="1" customWidth="1"/>
    <col min="2838" max="2838" width="0.85546875" style="126" customWidth="1"/>
    <col min="2839" max="2839" width="11" style="126" customWidth="1"/>
    <col min="2840" max="2840" width="9.42578125" style="126" customWidth="1"/>
    <col min="2841" max="2841" width="10.85546875" style="126" customWidth="1"/>
    <col min="2842" max="2842" width="8" style="126" customWidth="1"/>
    <col min="2843" max="2845" width="0" style="126" hidden="1" customWidth="1"/>
    <col min="2846" max="2846" width="9.140625" style="126" customWidth="1"/>
    <col min="2847" max="2847" width="23.7109375" style="126" customWidth="1"/>
    <col min="2848" max="3072" width="9.140625" style="126"/>
    <col min="3073" max="3073" width="47.5703125" style="126" customWidth="1"/>
    <col min="3074" max="3074" width="9.42578125" style="126" customWidth="1"/>
    <col min="3075" max="3075" width="1.28515625" style="126" customWidth="1"/>
    <col min="3076" max="3076" width="11" style="126" customWidth="1"/>
    <col min="3077" max="3077" width="9.42578125" style="126" customWidth="1"/>
    <col min="3078" max="3078" width="10.85546875" style="126" customWidth="1"/>
    <col min="3079" max="3079" width="8" style="126" customWidth="1"/>
    <col min="3080" max="3083" width="0" style="126" hidden="1" customWidth="1"/>
    <col min="3084" max="3084" width="1.28515625" style="126" customWidth="1"/>
    <col min="3085" max="3085" width="11" style="126" customWidth="1"/>
    <col min="3086" max="3086" width="9.42578125" style="126" customWidth="1"/>
    <col min="3087" max="3087" width="10.85546875" style="126" customWidth="1"/>
    <col min="3088" max="3088" width="8" style="126" customWidth="1"/>
    <col min="3089" max="3093" width="0" style="126" hidden="1" customWidth="1"/>
    <col min="3094" max="3094" width="0.85546875" style="126" customWidth="1"/>
    <col min="3095" max="3095" width="11" style="126" customWidth="1"/>
    <col min="3096" max="3096" width="9.42578125" style="126" customWidth="1"/>
    <col min="3097" max="3097" width="10.85546875" style="126" customWidth="1"/>
    <col min="3098" max="3098" width="8" style="126" customWidth="1"/>
    <col min="3099" max="3101" width="0" style="126" hidden="1" customWidth="1"/>
    <col min="3102" max="3102" width="9.140625" style="126" customWidth="1"/>
    <col min="3103" max="3103" width="23.7109375" style="126" customWidth="1"/>
    <col min="3104" max="3328" width="9.140625" style="126"/>
    <col min="3329" max="3329" width="47.5703125" style="126" customWidth="1"/>
    <col min="3330" max="3330" width="9.42578125" style="126" customWidth="1"/>
    <col min="3331" max="3331" width="1.28515625" style="126" customWidth="1"/>
    <col min="3332" max="3332" width="11" style="126" customWidth="1"/>
    <col min="3333" max="3333" width="9.42578125" style="126" customWidth="1"/>
    <col min="3334" max="3334" width="10.85546875" style="126" customWidth="1"/>
    <col min="3335" max="3335" width="8" style="126" customWidth="1"/>
    <col min="3336" max="3339" width="0" style="126" hidden="1" customWidth="1"/>
    <col min="3340" max="3340" width="1.28515625" style="126" customWidth="1"/>
    <col min="3341" max="3341" width="11" style="126" customWidth="1"/>
    <col min="3342" max="3342" width="9.42578125" style="126" customWidth="1"/>
    <col min="3343" max="3343" width="10.85546875" style="126" customWidth="1"/>
    <col min="3344" max="3344" width="8" style="126" customWidth="1"/>
    <col min="3345" max="3349" width="0" style="126" hidden="1" customWidth="1"/>
    <col min="3350" max="3350" width="0.85546875" style="126" customWidth="1"/>
    <col min="3351" max="3351" width="11" style="126" customWidth="1"/>
    <col min="3352" max="3352" width="9.42578125" style="126" customWidth="1"/>
    <col min="3353" max="3353" width="10.85546875" style="126" customWidth="1"/>
    <col min="3354" max="3354" width="8" style="126" customWidth="1"/>
    <col min="3355" max="3357" width="0" style="126" hidden="1" customWidth="1"/>
    <col min="3358" max="3358" width="9.140625" style="126" customWidth="1"/>
    <col min="3359" max="3359" width="23.7109375" style="126" customWidth="1"/>
    <col min="3360" max="3584" width="9.140625" style="126"/>
    <col min="3585" max="3585" width="47.5703125" style="126" customWidth="1"/>
    <col min="3586" max="3586" width="9.42578125" style="126" customWidth="1"/>
    <col min="3587" max="3587" width="1.28515625" style="126" customWidth="1"/>
    <col min="3588" max="3588" width="11" style="126" customWidth="1"/>
    <col min="3589" max="3589" width="9.42578125" style="126" customWidth="1"/>
    <col min="3590" max="3590" width="10.85546875" style="126" customWidth="1"/>
    <col min="3591" max="3591" width="8" style="126" customWidth="1"/>
    <col min="3592" max="3595" width="0" style="126" hidden="1" customWidth="1"/>
    <col min="3596" max="3596" width="1.28515625" style="126" customWidth="1"/>
    <col min="3597" max="3597" width="11" style="126" customWidth="1"/>
    <col min="3598" max="3598" width="9.42578125" style="126" customWidth="1"/>
    <col min="3599" max="3599" width="10.85546875" style="126" customWidth="1"/>
    <col min="3600" max="3600" width="8" style="126" customWidth="1"/>
    <col min="3601" max="3605" width="0" style="126" hidden="1" customWidth="1"/>
    <col min="3606" max="3606" width="0.85546875" style="126" customWidth="1"/>
    <col min="3607" max="3607" width="11" style="126" customWidth="1"/>
    <col min="3608" max="3608" width="9.42578125" style="126" customWidth="1"/>
    <col min="3609" max="3609" width="10.85546875" style="126" customWidth="1"/>
    <col min="3610" max="3610" width="8" style="126" customWidth="1"/>
    <col min="3611" max="3613" width="0" style="126" hidden="1" customWidth="1"/>
    <col min="3614" max="3614" width="9.140625" style="126" customWidth="1"/>
    <col min="3615" max="3615" width="23.7109375" style="126" customWidth="1"/>
    <col min="3616" max="3840" width="9.140625" style="126"/>
    <col min="3841" max="3841" width="47.5703125" style="126" customWidth="1"/>
    <col min="3842" max="3842" width="9.42578125" style="126" customWidth="1"/>
    <col min="3843" max="3843" width="1.28515625" style="126" customWidth="1"/>
    <col min="3844" max="3844" width="11" style="126" customWidth="1"/>
    <col min="3845" max="3845" width="9.42578125" style="126" customWidth="1"/>
    <col min="3846" max="3846" width="10.85546875" style="126" customWidth="1"/>
    <col min="3847" max="3847" width="8" style="126" customWidth="1"/>
    <col min="3848" max="3851" width="0" style="126" hidden="1" customWidth="1"/>
    <col min="3852" max="3852" width="1.28515625" style="126" customWidth="1"/>
    <col min="3853" max="3853" width="11" style="126" customWidth="1"/>
    <col min="3854" max="3854" width="9.42578125" style="126" customWidth="1"/>
    <col min="3855" max="3855" width="10.85546875" style="126" customWidth="1"/>
    <col min="3856" max="3856" width="8" style="126" customWidth="1"/>
    <col min="3857" max="3861" width="0" style="126" hidden="1" customWidth="1"/>
    <col min="3862" max="3862" width="0.85546875" style="126" customWidth="1"/>
    <col min="3863" max="3863" width="11" style="126" customWidth="1"/>
    <col min="3864" max="3864" width="9.42578125" style="126" customWidth="1"/>
    <col min="3865" max="3865" width="10.85546875" style="126" customWidth="1"/>
    <col min="3866" max="3866" width="8" style="126" customWidth="1"/>
    <col min="3867" max="3869" width="0" style="126" hidden="1" customWidth="1"/>
    <col min="3870" max="3870" width="9.140625" style="126" customWidth="1"/>
    <col min="3871" max="3871" width="23.7109375" style="126" customWidth="1"/>
    <col min="3872" max="4096" width="9.140625" style="126"/>
    <col min="4097" max="4097" width="47.5703125" style="126" customWidth="1"/>
    <col min="4098" max="4098" width="9.42578125" style="126" customWidth="1"/>
    <col min="4099" max="4099" width="1.28515625" style="126" customWidth="1"/>
    <col min="4100" max="4100" width="11" style="126" customWidth="1"/>
    <col min="4101" max="4101" width="9.42578125" style="126" customWidth="1"/>
    <col min="4102" max="4102" width="10.85546875" style="126" customWidth="1"/>
    <col min="4103" max="4103" width="8" style="126" customWidth="1"/>
    <col min="4104" max="4107" width="0" style="126" hidden="1" customWidth="1"/>
    <col min="4108" max="4108" width="1.28515625" style="126" customWidth="1"/>
    <col min="4109" max="4109" width="11" style="126" customWidth="1"/>
    <col min="4110" max="4110" width="9.42578125" style="126" customWidth="1"/>
    <col min="4111" max="4111" width="10.85546875" style="126" customWidth="1"/>
    <col min="4112" max="4112" width="8" style="126" customWidth="1"/>
    <col min="4113" max="4117" width="0" style="126" hidden="1" customWidth="1"/>
    <col min="4118" max="4118" width="0.85546875" style="126" customWidth="1"/>
    <col min="4119" max="4119" width="11" style="126" customWidth="1"/>
    <col min="4120" max="4120" width="9.42578125" style="126" customWidth="1"/>
    <col min="4121" max="4121" width="10.85546875" style="126" customWidth="1"/>
    <col min="4122" max="4122" width="8" style="126" customWidth="1"/>
    <col min="4123" max="4125" width="0" style="126" hidden="1" customWidth="1"/>
    <col min="4126" max="4126" width="9.140625" style="126" customWidth="1"/>
    <col min="4127" max="4127" width="23.7109375" style="126" customWidth="1"/>
    <col min="4128" max="4352" width="9.140625" style="126"/>
    <col min="4353" max="4353" width="47.5703125" style="126" customWidth="1"/>
    <col min="4354" max="4354" width="9.42578125" style="126" customWidth="1"/>
    <col min="4355" max="4355" width="1.28515625" style="126" customWidth="1"/>
    <col min="4356" max="4356" width="11" style="126" customWidth="1"/>
    <col min="4357" max="4357" width="9.42578125" style="126" customWidth="1"/>
    <col min="4358" max="4358" width="10.85546875" style="126" customWidth="1"/>
    <col min="4359" max="4359" width="8" style="126" customWidth="1"/>
    <col min="4360" max="4363" width="0" style="126" hidden="1" customWidth="1"/>
    <col min="4364" max="4364" width="1.28515625" style="126" customWidth="1"/>
    <col min="4365" max="4365" width="11" style="126" customWidth="1"/>
    <col min="4366" max="4366" width="9.42578125" style="126" customWidth="1"/>
    <col min="4367" max="4367" width="10.85546875" style="126" customWidth="1"/>
    <col min="4368" max="4368" width="8" style="126" customWidth="1"/>
    <col min="4369" max="4373" width="0" style="126" hidden="1" customWidth="1"/>
    <col min="4374" max="4374" width="0.85546875" style="126" customWidth="1"/>
    <col min="4375" max="4375" width="11" style="126" customWidth="1"/>
    <col min="4376" max="4376" width="9.42578125" style="126" customWidth="1"/>
    <col min="4377" max="4377" width="10.85546875" style="126" customWidth="1"/>
    <col min="4378" max="4378" width="8" style="126" customWidth="1"/>
    <col min="4379" max="4381" width="0" style="126" hidden="1" customWidth="1"/>
    <col min="4382" max="4382" width="9.140625" style="126" customWidth="1"/>
    <col min="4383" max="4383" width="23.7109375" style="126" customWidth="1"/>
    <col min="4384" max="4608" width="9.140625" style="126"/>
    <col min="4609" max="4609" width="47.5703125" style="126" customWidth="1"/>
    <col min="4610" max="4610" width="9.42578125" style="126" customWidth="1"/>
    <col min="4611" max="4611" width="1.28515625" style="126" customWidth="1"/>
    <col min="4612" max="4612" width="11" style="126" customWidth="1"/>
    <col min="4613" max="4613" width="9.42578125" style="126" customWidth="1"/>
    <col min="4614" max="4614" width="10.85546875" style="126" customWidth="1"/>
    <col min="4615" max="4615" width="8" style="126" customWidth="1"/>
    <col min="4616" max="4619" width="0" style="126" hidden="1" customWidth="1"/>
    <col min="4620" max="4620" width="1.28515625" style="126" customWidth="1"/>
    <col min="4621" max="4621" width="11" style="126" customWidth="1"/>
    <col min="4622" max="4622" width="9.42578125" style="126" customWidth="1"/>
    <col min="4623" max="4623" width="10.85546875" style="126" customWidth="1"/>
    <col min="4624" max="4624" width="8" style="126" customWidth="1"/>
    <col min="4625" max="4629" width="0" style="126" hidden="1" customWidth="1"/>
    <col min="4630" max="4630" width="0.85546875" style="126" customWidth="1"/>
    <col min="4631" max="4631" width="11" style="126" customWidth="1"/>
    <col min="4632" max="4632" width="9.42578125" style="126" customWidth="1"/>
    <col min="4633" max="4633" width="10.85546875" style="126" customWidth="1"/>
    <col min="4634" max="4634" width="8" style="126" customWidth="1"/>
    <col min="4635" max="4637" width="0" style="126" hidden="1" customWidth="1"/>
    <col min="4638" max="4638" width="9.140625" style="126" customWidth="1"/>
    <col min="4639" max="4639" width="23.7109375" style="126" customWidth="1"/>
    <col min="4640" max="4864" width="9.140625" style="126"/>
    <col min="4865" max="4865" width="47.5703125" style="126" customWidth="1"/>
    <col min="4866" max="4866" width="9.42578125" style="126" customWidth="1"/>
    <col min="4867" max="4867" width="1.28515625" style="126" customWidth="1"/>
    <col min="4868" max="4868" width="11" style="126" customWidth="1"/>
    <col min="4869" max="4869" width="9.42578125" style="126" customWidth="1"/>
    <col min="4870" max="4870" width="10.85546875" style="126" customWidth="1"/>
    <col min="4871" max="4871" width="8" style="126" customWidth="1"/>
    <col min="4872" max="4875" width="0" style="126" hidden="1" customWidth="1"/>
    <col min="4876" max="4876" width="1.28515625" style="126" customWidth="1"/>
    <col min="4877" max="4877" width="11" style="126" customWidth="1"/>
    <col min="4878" max="4878" width="9.42578125" style="126" customWidth="1"/>
    <col min="4879" max="4879" width="10.85546875" style="126" customWidth="1"/>
    <col min="4880" max="4880" width="8" style="126" customWidth="1"/>
    <col min="4881" max="4885" width="0" style="126" hidden="1" customWidth="1"/>
    <col min="4886" max="4886" width="0.85546875" style="126" customWidth="1"/>
    <col min="4887" max="4887" width="11" style="126" customWidth="1"/>
    <col min="4888" max="4888" width="9.42578125" style="126" customWidth="1"/>
    <col min="4889" max="4889" width="10.85546875" style="126" customWidth="1"/>
    <col min="4890" max="4890" width="8" style="126" customWidth="1"/>
    <col min="4891" max="4893" width="0" style="126" hidden="1" customWidth="1"/>
    <col min="4894" max="4894" width="9.140625" style="126" customWidth="1"/>
    <col min="4895" max="4895" width="23.7109375" style="126" customWidth="1"/>
    <col min="4896" max="5120" width="9.140625" style="126"/>
    <col min="5121" max="5121" width="47.5703125" style="126" customWidth="1"/>
    <col min="5122" max="5122" width="9.42578125" style="126" customWidth="1"/>
    <col min="5123" max="5123" width="1.28515625" style="126" customWidth="1"/>
    <col min="5124" max="5124" width="11" style="126" customWidth="1"/>
    <col min="5125" max="5125" width="9.42578125" style="126" customWidth="1"/>
    <col min="5126" max="5126" width="10.85546875" style="126" customWidth="1"/>
    <col min="5127" max="5127" width="8" style="126" customWidth="1"/>
    <col min="5128" max="5131" width="0" style="126" hidden="1" customWidth="1"/>
    <col min="5132" max="5132" width="1.28515625" style="126" customWidth="1"/>
    <col min="5133" max="5133" width="11" style="126" customWidth="1"/>
    <col min="5134" max="5134" width="9.42578125" style="126" customWidth="1"/>
    <col min="5135" max="5135" width="10.85546875" style="126" customWidth="1"/>
    <col min="5136" max="5136" width="8" style="126" customWidth="1"/>
    <col min="5137" max="5141" width="0" style="126" hidden="1" customWidth="1"/>
    <col min="5142" max="5142" width="0.85546875" style="126" customWidth="1"/>
    <col min="5143" max="5143" width="11" style="126" customWidth="1"/>
    <col min="5144" max="5144" width="9.42578125" style="126" customWidth="1"/>
    <col min="5145" max="5145" width="10.85546875" style="126" customWidth="1"/>
    <col min="5146" max="5146" width="8" style="126" customWidth="1"/>
    <col min="5147" max="5149" width="0" style="126" hidden="1" customWidth="1"/>
    <col min="5150" max="5150" width="9.140625" style="126" customWidth="1"/>
    <col min="5151" max="5151" width="23.7109375" style="126" customWidth="1"/>
    <col min="5152" max="5376" width="9.140625" style="126"/>
    <col min="5377" max="5377" width="47.5703125" style="126" customWidth="1"/>
    <col min="5378" max="5378" width="9.42578125" style="126" customWidth="1"/>
    <col min="5379" max="5379" width="1.28515625" style="126" customWidth="1"/>
    <col min="5380" max="5380" width="11" style="126" customWidth="1"/>
    <col min="5381" max="5381" width="9.42578125" style="126" customWidth="1"/>
    <col min="5382" max="5382" width="10.85546875" style="126" customWidth="1"/>
    <col min="5383" max="5383" width="8" style="126" customWidth="1"/>
    <col min="5384" max="5387" width="0" style="126" hidden="1" customWidth="1"/>
    <col min="5388" max="5388" width="1.28515625" style="126" customWidth="1"/>
    <col min="5389" max="5389" width="11" style="126" customWidth="1"/>
    <col min="5390" max="5390" width="9.42578125" style="126" customWidth="1"/>
    <col min="5391" max="5391" width="10.85546875" style="126" customWidth="1"/>
    <col min="5392" max="5392" width="8" style="126" customWidth="1"/>
    <col min="5393" max="5397" width="0" style="126" hidden="1" customWidth="1"/>
    <col min="5398" max="5398" width="0.85546875" style="126" customWidth="1"/>
    <col min="5399" max="5399" width="11" style="126" customWidth="1"/>
    <col min="5400" max="5400" width="9.42578125" style="126" customWidth="1"/>
    <col min="5401" max="5401" width="10.85546875" style="126" customWidth="1"/>
    <col min="5402" max="5402" width="8" style="126" customWidth="1"/>
    <col min="5403" max="5405" width="0" style="126" hidden="1" customWidth="1"/>
    <col min="5406" max="5406" width="9.140625" style="126" customWidth="1"/>
    <col min="5407" max="5407" width="23.7109375" style="126" customWidth="1"/>
    <col min="5408" max="5632" width="9.140625" style="126"/>
    <col min="5633" max="5633" width="47.5703125" style="126" customWidth="1"/>
    <col min="5634" max="5634" width="9.42578125" style="126" customWidth="1"/>
    <col min="5635" max="5635" width="1.28515625" style="126" customWidth="1"/>
    <col min="5636" max="5636" width="11" style="126" customWidth="1"/>
    <col min="5637" max="5637" width="9.42578125" style="126" customWidth="1"/>
    <col min="5638" max="5638" width="10.85546875" style="126" customWidth="1"/>
    <col min="5639" max="5639" width="8" style="126" customWidth="1"/>
    <col min="5640" max="5643" width="0" style="126" hidden="1" customWidth="1"/>
    <col min="5644" max="5644" width="1.28515625" style="126" customWidth="1"/>
    <col min="5645" max="5645" width="11" style="126" customWidth="1"/>
    <col min="5646" max="5646" width="9.42578125" style="126" customWidth="1"/>
    <col min="5647" max="5647" width="10.85546875" style="126" customWidth="1"/>
    <col min="5648" max="5648" width="8" style="126" customWidth="1"/>
    <col min="5649" max="5653" width="0" style="126" hidden="1" customWidth="1"/>
    <col min="5654" max="5654" width="0.85546875" style="126" customWidth="1"/>
    <col min="5655" max="5655" width="11" style="126" customWidth="1"/>
    <col min="5656" max="5656" width="9.42578125" style="126" customWidth="1"/>
    <col min="5657" max="5657" width="10.85546875" style="126" customWidth="1"/>
    <col min="5658" max="5658" width="8" style="126" customWidth="1"/>
    <col min="5659" max="5661" width="0" style="126" hidden="1" customWidth="1"/>
    <col min="5662" max="5662" width="9.140625" style="126" customWidth="1"/>
    <col min="5663" max="5663" width="23.7109375" style="126" customWidth="1"/>
    <col min="5664" max="5888" width="9.140625" style="126"/>
    <col min="5889" max="5889" width="47.5703125" style="126" customWidth="1"/>
    <col min="5890" max="5890" width="9.42578125" style="126" customWidth="1"/>
    <col min="5891" max="5891" width="1.28515625" style="126" customWidth="1"/>
    <col min="5892" max="5892" width="11" style="126" customWidth="1"/>
    <col min="5893" max="5893" width="9.42578125" style="126" customWidth="1"/>
    <col min="5894" max="5894" width="10.85546875" style="126" customWidth="1"/>
    <col min="5895" max="5895" width="8" style="126" customWidth="1"/>
    <col min="5896" max="5899" width="0" style="126" hidden="1" customWidth="1"/>
    <col min="5900" max="5900" width="1.28515625" style="126" customWidth="1"/>
    <col min="5901" max="5901" width="11" style="126" customWidth="1"/>
    <col min="5902" max="5902" width="9.42578125" style="126" customWidth="1"/>
    <col min="5903" max="5903" width="10.85546875" style="126" customWidth="1"/>
    <col min="5904" max="5904" width="8" style="126" customWidth="1"/>
    <col min="5905" max="5909" width="0" style="126" hidden="1" customWidth="1"/>
    <col min="5910" max="5910" width="0.85546875" style="126" customWidth="1"/>
    <col min="5911" max="5911" width="11" style="126" customWidth="1"/>
    <col min="5912" max="5912" width="9.42578125" style="126" customWidth="1"/>
    <col min="5913" max="5913" width="10.85546875" style="126" customWidth="1"/>
    <col min="5914" max="5914" width="8" style="126" customWidth="1"/>
    <col min="5915" max="5917" width="0" style="126" hidden="1" customWidth="1"/>
    <col min="5918" max="5918" width="9.140625" style="126" customWidth="1"/>
    <col min="5919" max="5919" width="23.7109375" style="126" customWidth="1"/>
    <col min="5920" max="6144" width="9.140625" style="126"/>
    <col min="6145" max="6145" width="47.5703125" style="126" customWidth="1"/>
    <col min="6146" max="6146" width="9.42578125" style="126" customWidth="1"/>
    <col min="6147" max="6147" width="1.28515625" style="126" customWidth="1"/>
    <col min="6148" max="6148" width="11" style="126" customWidth="1"/>
    <col min="6149" max="6149" width="9.42578125" style="126" customWidth="1"/>
    <col min="6150" max="6150" width="10.85546875" style="126" customWidth="1"/>
    <col min="6151" max="6151" width="8" style="126" customWidth="1"/>
    <col min="6152" max="6155" width="0" style="126" hidden="1" customWidth="1"/>
    <col min="6156" max="6156" width="1.28515625" style="126" customWidth="1"/>
    <col min="6157" max="6157" width="11" style="126" customWidth="1"/>
    <col min="6158" max="6158" width="9.42578125" style="126" customWidth="1"/>
    <col min="6159" max="6159" width="10.85546875" style="126" customWidth="1"/>
    <col min="6160" max="6160" width="8" style="126" customWidth="1"/>
    <col min="6161" max="6165" width="0" style="126" hidden="1" customWidth="1"/>
    <col min="6166" max="6166" width="0.85546875" style="126" customWidth="1"/>
    <col min="6167" max="6167" width="11" style="126" customWidth="1"/>
    <col min="6168" max="6168" width="9.42578125" style="126" customWidth="1"/>
    <col min="6169" max="6169" width="10.85546875" style="126" customWidth="1"/>
    <col min="6170" max="6170" width="8" style="126" customWidth="1"/>
    <col min="6171" max="6173" width="0" style="126" hidden="1" customWidth="1"/>
    <col min="6174" max="6174" width="9.140625" style="126" customWidth="1"/>
    <col min="6175" max="6175" width="23.7109375" style="126" customWidth="1"/>
    <col min="6176" max="6400" width="9.140625" style="126"/>
    <col min="6401" max="6401" width="47.5703125" style="126" customWidth="1"/>
    <col min="6402" max="6402" width="9.42578125" style="126" customWidth="1"/>
    <col min="6403" max="6403" width="1.28515625" style="126" customWidth="1"/>
    <col min="6404" max="6404" width="11" style="126" customWidth="1"/>
    <col min="6405" max="6405" width="9.42578125" style="126" customWidth="1"/>
    <col min="6406" max="6406" width="10.85546875" style="126" customWidth="1"/>
    <col min="6407" max="6407" width="8" style="126" customWidth="1"/>
    <col min="6408" max="6411" width="0" style="126" hidden="1" customWidth="1"/>
    <col min="6412" max="6412" width="1.28515625" style="126" customWidth="1"/>
    <col min="6413" max="6413" width="11" style="126" customWidth="1"/>
    <col min="6414" max="6414" width="9.42578125" style="126" customWidth="1"/>
    <col min="6415" max="6415" width="10.85546875" style="126" customWidth="1"/>
    <col min="6416" max="6416" width="8" style="126" customWidth="1"/>
    <col min="6417" max="6421" width="0" style="126" hidden="1" customWidth="1"/>
    <col min="6422" max="6422" width="0.85546875" style="126" customWidth="1"/>
    <col min="6423" max="6423" width="11" style="126" customWidth="1"/>
    <col min="6424" max="6424" width="9.42578125" style="126" customWidth="1"/>
    <col min="6425" max="6425" width="10.85546875" style="126" customWidth="1"/>
    <col min="6426" max="6426" width="8" style="126" customWidth="1"/>
    <col min="6427" max="6429" width="0" style="126" hidden="1" customWidth="1"/>
    <col min="6430" max="6430" width="9.140625" style="126" customWidth="1"/>
    <col min="6431" max="6431" width="23.7109375" style="126" customWidth="1"/>
    <col min="6432" max="6656" width="9.140625" style="126"/>
    <col min="6657" max="6657" width="47.5703125" style="126" customWidth="1"/>
    <col min="6658" max="6658" width="9.42578125" style="126" customWidth="1"/>
    <col min="6659" max="6659" width="1.28515625" style="126" customWidth="1"/>
    <col min="6660" max="6660" width="11" style="126" customWidth="1"/>
    <col min="6661" max="6661" width="9.42578125" style="126" customWidth="1"/>
    <col min="6662" max="6662" width="10.85546875" style="126" customWidth="1"/>
    <col min="6663" max="6663" width="8" style="126" customWidth="1"/>
    <col min="6664" max="6667" width="0" style="126" hidden="1" customWidth="1"/>
    <col min="6668" max="6668" width="1.28515625" style="126" customWidth="1"/>
    <col min="6669" max="6669" width="11" style="126" customWidth="1"/>
    <col min="6670" max="6670" width="9.42578125" style="126" customWidth="1"/>
    <col min="6671" max="6671" width="10.85546875" style="126" customWidth="1"/>
    <col min="6672" max="6672" width="8" style="126" customWidth="1"/>
    <col min="6673" max="6677" width="0" style="126" hidden="1" customWidth="1"/>
    <col min="6678" max="6678" width="0.85546875" style="126" customWidth="1"/>
    <col min="6679" max="6679" width="11" style="126" customWidth="1"/>
    <col min="6680" max="6680" width="9.42578125" style="126" customWidth="1"/>
    <col min="6681" max="6681" width="10.85546875" style="126" customWidth="1"/>
    <col min="6682" max="6682" width="8" style="126" customWidth="1"/>
    <col min="6683" max="6685" width="0" style="126" hidden="1" customWidth="1"/>
    <col min="6686" max="6686" width="9.140625" style="126" customWidth="1"/>
    <col min="6687" max="6687" width="23.7109375" style="126" customWidth="1"/>
    <col min="6688" max="6912" width="9.140625" style="126"/>
    <col min="6913" max="6913" width="47.5703125" style="126" customWidth="1"/>
    <col min="6914" max="6914" width="9.42578125" style="126" customWidth="1"/>
    <col min="6915" max="6915" width="1.28515625" style="126" customWidth="1"/>
    <col min="6916" max="6916" width="11" style="126" customWidth="1"/>
    <col min="6917" max="6917" width="9.42578125" style="126" customWidth="1"/>
    <col min="6918" max="6918" width="10.85546875" style="126" customWidth="1"/>
    <col min="6919" max="6919" width="8" style="126" customWidth="1"/>
    <col min="6920" max="6923" width="0" style="126" hidden="1" customWidth="1"/>
    <col min="6924" max="6924" width="1.28515625" style="126" customWidth="1"/>
    <col min="6925" max="6925" width="11" style="126" customWidth="1"/>
    <col min="6926" max="6926" width="9.42578125" style="126" customWidth="1"/>
    <col min="6927" max="6927" width="10.85546875" style="126" customWidth="1"/>
    <col min="6928" max="6928" width="8" style="126" customWidth="1"/>
    <col min="6929" max="6933" width="0" style="126" hidden="1" customWidth="1"/>
    <col min="6934" max="6934" width="0.85546875" style="126" customWidth="1"/>
    <col min="6935" max="6935" width="11" style="126" customWidth="1"/>
    <col min="6936" max="6936" width="9.42578125" style="126" customWidth="1"/>
    <col min="6937" max="6937" width="10.85546875" style="126" customWidth="1"/>
    <col min="6938" max="6938" width="8" style="126" customWidth="1"/>
    <col min="6939" max="6941" width="0" style="126" hidden="1" customWidth="1"/>
    <col min="6942" max="6942" width="9.140625" style="126" customWidth="1"/>
    <col min="6943" max="6943" width="23.7109375" style="126" customWidth="1"/>
    <col min="6944" max="7168" width="9.140625" style="126"/>
    <col min="7169" max="7169" width="47.5703125" style="126" customWidth="1"/>
    <col min="7170" max="7170" width="9.42578125" style="126" customWidth="1"/>
    <col min="7171" max="7171" width="1.28515625" style="126" customWidth="1"/>
    <col min="7172" max="7172" width="11" style="126" customWidth="1"/>
    <col min="7173" max="7173" width="9.42578125" style="126" customWidth="1"/>
    <col min="7174" max="7174" width="10.85546875" style="126" customWidth="1"/>
    <col min="7175" max="7175" width="8" style="126" customWidth="1"/>
    <col min="7176" max="7179" width="0" style="126" hidden="1" customWidth="1"/>
    <col min="7180" max="7180" width="1.28515625" style="126" customWidth="1"/>
    <col min="7181" max="7181" width="11" style="126" customWidth="1"/>
    <col min="7182" max="7182" width="9.42578125" style="126" customWidth="1"/>
    <col min="7183" max="7183" width="10.85546875" style="126" customWidth="1"/>
    <col min="7184" max="7184" width="8" style="126" customWidth="1"/>
    <col min="7185" max="7189" width="0" style="126" hidden="1" customWidth="1"/>
    <col min="7190" max="7190" width="0.85546875" style="126" customWidth="1"/>
    <col min="7191" max="7191" width="11" style="126" customWidth="1"/>
    <col min="7192" max="7192" width="9.42578125" style="126" customWidth="1"/>
    <col min="7193" max="7193" width="10.85546875" style="126" customWidth="1"/>
    <col min="7194" max="7194" width="8" style="126" customWidth="1"/>
    <col min="7195" max="7197" width="0" style="126" hidden="1" customWidth="1"/>
    <col min="7198" max="7198" width="9.140625" style="126" customWidth="1"/>
    <col min="7199" max="7199" width="23.7109375" style="126" customWidth="1"/>
    <col min="7200" max="7424" width="9.140625" style="126"/>
    <col min="7425" max="7425" width="47.5703125" style="126" customWidth="1"/>
    <col min="7426" max="7426" width="9.42578125" style="126" customWidth="1"/>
    <col min="7427" max="7427" width="1.28515625" style="126" customWidth="1"/>
    <col min="7428" max="7428" width="11" style="126" customWidth="1"/>
    <col min="7429" max="7429" width="9.42578125" style="126" customWidth="1"/>
    <col min="7430" max="7430" width="10.85546875" style="126" customWidth="1"/>
    <col min="7431" max="7431" width="8" style="126" customWidth="1"/>
    <col min="7432" max="7435" width="0" style="126" hidden="1" customWidth="1"/>
    <col min="7436" max="7436" width="1.28515625" style="126" customWidth="1"/>
    <col min="7437" max="7437" width="11" style="126" customWidth="1"/>
    <col min="7438" max="7438" width="9.42578125" style="126" customWidth="1"/>
    <col min="7439" max="7439" width="10.85546875" style="126" customWidth="1"/>
    <col min="7440" max="7440" width="8" style="126" customWidth="1"/>
    <col min="7441" max="7445" width="0" style="126" hidden="1" customWidth="1"/>
    <col min="7446" max="7446" width="0.85546875" style="126" customWidth="1"/>
    <col min="7447" max="7447" width="11" style="126" customWidth="1"/>
    <col min="7448" max="7448" width="9.42578125" style="126" customWidth="1"/>
    <col min="7449" max="7449" width="10.85546875" style="126" customWidth="1"/>
    <col min="7450" max="7450" width="8" style="126" customWidth="1"/>
    <col min="7451" max="7453" width="0" style="126" hidden="1" customWidth="1"/>
    <col min="7454" max="7454" width="9.140625" style="126" customWidth="1"/>
    <col min="7455" max="7455" width="23.7109375" style="126" customWidth="1"/>
    <col min="7456" max="7680" width="9.140625" style="126"/>
    <col min="7681" max="7681" width="47.5703125" style="126" customWidth="1"/>
    <col min="7682" max="7682" width="9.42578125" style="126" customWidth="1"/>
    <col min="7683" max="7683" width="1.28515625" style="126" customWidth="1"/>
    <col min="7684" max="7684" width="11" style="126" customWidth="1"/>
    <col min="7685" max="7685" width="9.42578125" style="126" customWidth="1"/>
    <col min="7686" max="7686" width="10.85546875" style="126" customWidth="1"/>
    <col min="7687" max="7687" width="8" style="126" customWidth="1"/>
    <col min="7688" max="7691" width="0" style="126" hidden="1" customWidth="1"/>
    <col min="7692" max="7692" width="1.28515625" style="126" customWidth="1"/>
    <col min="7693" max="7693" width="11" style="126" customWidth="1"/>
    <col min="7694" max="7694" width="9.42578125" style="126" customWidth="1"/>
    <col min="7695" max="7695" width="10.85546875" style="126" customWidth="1"/>
    <col min="7696" max="7696" width="8" style="126" customWidth="1"/>
    <col min="7697" max="7701" width="0" style="126" hidden="1" customWidth="1"/>
    <col min="7702" max="7702" width="0.85546875" style="126" customWidth="1"/>
    <col min="7703" max="7703" width="11" style="126" customWidth="1"/>
    <col min="7704" max="7704" width="9.42578125" style="126" customWidth="1"/>
    <col min="7705" max="7705" width="10.85546875" style="126" customWidth="1"/>
    <col min="7706" max="7706" width="8" style="126" customWidth="1"/>
    <col min="7707" max="7709" width="0" style="126" hidden="1" customWidth="1"/>
    <col min="7710" max="7710" width="9.140625" style="126" customWidth="1"/>
    <col min="7711" max="7711" width="23.7109375" style="126" customWidth="1"/>
    <col min="7712" max="7936" width="9.140625" style="126"/>
    <col min="7937" max="7937" width="47.5703125" style="126" customWidth="1"/>
    <col min="7938" max="7938" width="9.42578125" style="126" customWidth="1"/>
    <col min="7939" max="7939" width="1.28515625" style="126" customWidth="1"/>
    <col min="7940" max="7940" width="11" style="126" customWidth="1"/>
    <col min="7941" max="7941" width="9.42578125" style="126" customWidth="1"/>
    <col min="7942" max="7942" width="10.85546875" style="126" customWidth="1"/>
    <col min="7943" max="7943" width="8" style="126" customWidth="1"/>
    <col min="7944" max="7947" width="0" style="126" hidden="1" customWidth="1"/>
    <col min="7948" max="7948" width="1.28515625" style="126" customWidth="1"/>
    <col min="7949" max="7949" width="11" style="126" customWidth="1"/>
    <col min="7950" max="7950" width="9.42578125" style="126" customWidth="1"/>
    <col min="7951" max="7951" width="10.85546875" style="126" customWidth="1"/>
    <col min="7952" max="7952" width="8" style="126" customWidth="1"/>
    <col min="7953" max="7957" width="0" style="126" hidden="1" customWidth="1"/>
    <col min="7958" max="7958" width="0.85546875" style="126" customWidth="1"/>
    <col min="7959" max="7959" width="11" style="126" customWidth="1"/>
    <col min="7960" max="7960" width="9.42578125" style="126" customWidth="1"/>
    <col min="7961" max="7961" width="10.85546875" style="126" customWidth="1"/>
    <col min="7962" max="7962" width="8" style="126" customWidth="1"/>
    <col min="7963" max="7965" width="0" style="126" hidden="1" customWidth="1"/>
    <col min="7966" max="7966" width="9.140625" style="126" customWidth="1"/>
    <col min="7967" max="7967" width="23.7109375" style="126" customWidth="1"/>
    <col min="7968" max="8192" width="9.140625" style="126"/>
    <col min="8193" max="8193" width="47.5703125" style="126" customWidth="1"/>
    <col min="8194" max="8194" width="9.42578125" style="126" customWidth="1"/>
    <col min="8195" max="8195" width="1.28515625" style="126" customWidth="1"/>
    <col min="8196" max="8196" width="11" style="126" customWidth="1"/>
    <col min="8197" max="8197" width="9.42578125" style="126" customWidth="1"/>
    <col min="8198" max="8198" width="10.85546875" style="126" customWidth="1"/>
    <col min="8199" max="8199" width="8" style="126" customWidth="1"/>
    <col min="8200" max="8203" width="0" style="126" hidden="1" customWidth="1"/>
    <col min="8204" max="8204" width="1.28515625" style="126" customWidth="1"/>
    <col min="8205" max="8205" width="11" style="126" customWidth="1"/>
    <col min="8206" max="8206" width="9.42578125" style="126" customWidth="1"/>
    <col min="8207" max="8207" width="10.85546875" style="126" customWidth="1"/>
    <col min="8208" max="8208" width="8" style="126" customWidth="1"/>
    <col min="8209" max="8213" width="0" style="126" hidden="1" customWidth="1"/>
    <col min="8214" max="8214" width="0.85546875" style="126" customWidth="1"/>
    <col min="8215" max="8215" width="11" style="126" customWidth="1"/>
    <col min="8216" max="8216" width="9.42578125" style="126" customWidth="1"/>
    <col min="8217" max="8217" width="10.85546875" style="126" customWidth="1"/>
    <col min="8218" max="8218" width="8" style="126" customWidth="1"/>
    <col min="8219" max="8221" width="0" style="126" hidden="1" customWidth="1"/>
    <col min="8222" max="8222" width="9.140625" style="126" customWidth="1"/>
    <col min="8223" max="8223" width="23.7109375" style="126" customWidth="1"/>
    <col min="8224" max="8448" width="9.140625" style="126"/>
    <col min="8449" max="8449" width="47.5703125" style="126" customWidth="1"/>
    <col min="8450" max="8450" width="9.42578125" style="126" customWidth="1"/>
    <col min="8451" max="8451" width="1.28515625" style="126" customWidth="1"/>
    <col min="8452" max="8452" width="11" style="126" customWidth="1"/>
    <col min="8453" max="8453" width="9.42578125" style="126" customWidth="1"/>
    <col min="8454" max="8454" width="10.85546875" style="126" customWidth="1"/>
    <col min="8455" max="8455" width="8" style="126" customWidth="1"/>
    <col min="8456" max="8459" width="0" style="126" hidden="1" customWidth="1"/>
    <col min="8460" max="8460" width="1.28515625" style="126" customWidth="1"/>
    <col min="8461" max="8461" width="11" style="126" customWidth="1"/>
    <col min="8462" max="8462" width="9.42578125" style="126" customWidth="1"/>
    <col min="8463" max="8463" width="10.85546875" style="126" customWidth="1"/>
    <col min="8464" max="8464" width="8" style="126" customWidth="1"/>
    <col min="8465" max="8469" width="0" style="126" hidden="1" customWidth="1"/>
    <col min="8470" max="8470" width="0.85546875" style="126" customWidth="1"/>
    <col min="8471" max="8471" width="11" style="126" customWidth="1"/>
    <col min="8472" max="8472" width="9.42578125" style="126" customWidth="1"/>
    <col min="8473" max="8473" width="10.85546875" style="126" customWidth="1"/>
    <col min="8474" max="8474" width="8" style="126" customWidth="1"/>
    <col min="8475" max="8477" width="0" style="126" hidden="1" customWidth="1"/>
    <col min="8478" max="8478" width="9.140625" style="126" customWidth="1"/>
    <col min="8479" max="8479" width="23.7109375" style="126" customWidth="1"/>
    <col min="8480" max="8704" width="9.140625" style="126"/>
    <col min="8705" max="8705" width="47.5703125" style="126" customWidth="1"/>
    <col min="8706" max="8706" width="9.42578125" style="126" customWidth="1"/>
    <col min="8707" max="8707" width="1.28515625" style="126" customWidth="1"/>
    <col min="8708" max="8708" width="11" style="126" customWidth="1"/>
    <col min="8709" max="8709" width="9.42578125" style="126" customWidth="1"/>
    <col min="8710" max="8710" width="10.85546875" style="126" customWidth="1"/>
    <col min="8711" max="8711" width="8" style="126" customWidth="1"/>
    <col min="8712" max="8715" width="0" style="126" hidden="1" customWidth="1"/>
    <col min="8716" max="8716" width="1.28515625" style="126" customWidth="1"/>
    <col min="8717" max="8717" width="11" style="126" customWidth="1"/>
    <col min="8718" max="8718" width="9.42578125" style="126" customWidth="1"/>
    <col min="8719" max="8719" width="10.85546875" style="126" customWidth="1"/>
    <col min="8720" max="8720" width="8" style="126" customWidth="1"/>
    <col min="8721" max="8725" width="0" style="126" hidden="1" customWidth="1"/>
    <col min="8726" max="8726" width="0.85546875" style="126" customWidth="1"/>
    <col min="8727" max="8727" width="11" style="126" customWidth="1"/>
    <col min="8728" max="8728" width="9.42578125" style="126" customWidth="1"/>
    <col min="8729" max="8729" width="10.85546875" style="126" customWidth="1"/>
    <col min="8730" max="8730" width="8" style="126" customWidth="1"/>
    <col min="8731" max="8733" width="0" style="126" hidden="1" customWidth="1"/>
    <col min="8734" max="8734" width="9.140625" style="126" customWidth="1"/>
    <col min="8735" max="8735" width="23.7109375" style="126" customWidth="1"/>
    <col min="8736" max="8960" width="9.140625" style="126"/>
    <col min="8961" max="8961" width="47.5703125" style="126" customWidth="1"/>
    <col min="8962" max="8962" width="9.42578125" style="126" customWidth="1"/>
    <col min="8963" max="8963" width="1.28515625" style="126" customWidth="1"/>
    <col min="8964" max="8964" width="11" style="126" customWidth="1"/>
    <col min="8965" max="8965" width="9.42578125" style="126" customWidth="1"/>
    <col min="8966" max="8966" width="10.85546875" style="126" customWidth="1"/>
    <col min="8967" max="8967" width="8" style="126" customWidth="1"/>
    <col min="8968" max="8971" width="0" style="126" hidden="1" customWidth="1"/>
    <col min="8972" max="8972" width="1.28515625" style="126" customWidth="1"/>
    <col min="8973" max="8973" width="11" style="126" customWidth="1"/>
    <col min="8974" max="8974" width="9.42578125" style="126" customWidth="1"/>
    <col min="8975" max="8975" width="10.85546875" style="126" customWidth="1"/>
    <col min="8976" max="8976" width="8" style="126" customWidth="1"/>
    <col min="8977" max="8981" width="0" style="126" hidden="1" customWidth="1"/>
    <col min="8982" max="8982" width="0.85546875" style="126" customWidth="1"/>
    <col min="8983" max="8983" width="11" style="126" customWidth="1"/>
    <col min="8984" max="8984" width="9.42578125" style="126" customWidth="1"/>
    <col min="8985" max="8985" width="10.85546875" style="126" customWidth="1"/>
    <col min="8986" max="8986" width="8" style="126" customWidth="1"/>
    <col min="8987" max="8989" width="0" style="126" hidden="1" customWidth="1"/>
    <col min="8990" max="8990" width="9.140625" style="126" customWidth="1"/>
    <col min="8991" max="8991" width="23.7109375" style="126" customWidth="1"/>
    <col min="8992" max="9216" width="9.140625" style="126"/>
    <col min="9217" max="9217" width="47.5703125" style="126" customWidth="1"/>
    <col min="9218" max="9218" width="9.42578125" style="126" customWidth="1"/>
    <col min="9219" max="9219" width="1.28515625" style="126" customWidth="1"/>
    <col min="9220" max="9220" width="11" style="126" customWidth="1"/>
    <col min="9221" max="9221" width="9.42578125" style="126" customWidth="1"/>
    <col min="9222" max="9222" width="10.85546875" style="126" customWidth="1"/>
    <col min="9223" max="9223" width="8" style="126" customWidth="1"/>
    <col min="9224" max="9227" width="0" style="126" hidden="1" customWidth="1"/>
    <col min="9228" max="9228" width="1.28515625" style="126" customWidth="1"/>
    <col min="9229" max="9229" width="11" style="126" customWidth="1"/>
    <col min="9230" max="9230" width="9.42578125" style="126" customWidth="1"/>
    <col min="9231" max="9231" width="10.85546875" style="126" customWidth="1"/>
    <col min="9232" max="9232" width="8" style="126" customWidth="1"/>
    <col min="9233" max="9237" width="0" style="126" hidden="1" customWidth="1"/>
    <col min="9238" max="9238" width="0.85546875" style="126" customWidth="1"/>
    <col min="9239" max="9239" width="11" style="126" customWidth="1"/>
    <col min="9240" max="9240" width="9.42578125" style="126" customWidth="1"/>
    <col min="9241" max="9241" width="10.85546875" style="126" customWidth="1"/>
    <col min="9242" max="9242" width="8" style="126" customWidth="1"/>
    <col min="9243" max="9245" width="0" style="126" hidden="1" customWidth="1"/>
    <col min="9246" max="9246" width="9.140625" style="126" customWidth="1"/>
    <col min="9247" max="9247" width="23.7109375" style="126" customWidth="1"/>
    <col min="9248" max="9472" width="9.140625" style="126"/>
    <col min="9473" max="9473" width="47.5703125" style="126" customWidth="1"/>
    <col min="9474" max="9474" width="9.42578125" style="126" customWidth="1"/>
    <col min="9475" max="9475" width="1.28515625" style="126" customWidth="1"/>
    <col min="9476" max="9476" width="11" style="126" customWidth="1"/>
    <col min="9477" max="9477" width="9.42578125" style="126" customWidth="1"/>
    <col min="9478" max="9478" width="10.85546875" style="126" customWidth="1"/>
    <col min="9479" max="9479" width="8" style="126" customWidth="1"/>
    <col min="9480" max="9483" width="0" style="126" hidden="1" customWidth="1"/>
    <col min="9484" max="9484" width="1.28515625" style="126" customWidth="1"/>
    <col min="9485" max="9485" width="11" style="126" customWidth="1"/>
    <col min="9486" max="9486" width="9.42578125" style="126" customWidth="1"/>
    <col min="9487" max="9487" width="10.85546875" style="126" customWidth="1"/>
    <col min="9488" max="9488" width="8" style="126" customWidth="1"/>
    <col min="9489" max="9493" width="0" style="126" hidden="1" customWidth="1"/>
    <col min="9494" max="9494" width="0.85546875" style="126" customWidth="1"/>
    <col min="9495" max="9495" width="11" style="126" customWidth="1"/>
    <col min="9496" max="9496" width="9.42578125" style="126" customWidth="1"/>
    <col min="9497" max="9497" width="10.85546875" style="126" customWidth="1"/>
    <col min="9498" max="9498" width="8" style="126" customWidth="1"/>
    <col min="9499" max="9501" width="0" style="126" hidden="1" customWidth="1"/>
    <col min="9502" max="9502" width="9.140625" style="126" customWidth="1"/>
    <col min="9503" max="9503" width="23.7109375" style="126" customWidth="1"/>
    <col min="9504" max="9728" width="9.140625" style="126"/>
    <col min="9729" max="9729" width="47.5703125" style="126" customWidth="1"/>
    <col min="9730" max="9730" width="9.42578125" style="126" customWidth="1"/>
    <col min="9731" max="9731" width="1.28515625" style="126" customWidth="1"/>
    <col min="9732" max="9732" width="11" style="126" customWidth="1"/>
    <col min="9733" max="9733" width="9.42578125" style="126" customWidth="1"/>
    <col min="9734" max="9734" width="10.85546875" style="126" customWidth="1"/>
    <col min="9735" max="9735" width="8" style="126" customWidth="1"/>
    <col min="9736" max="9739" width="0" style="126" hidden="1" customWidth="1"/>
    <col min="9740" max="9740" width="1.28515625" style="126" customWidth="1"/>
    <col min="9741" max="9741" width="11" style="126" customWidth="1"/>
    <col min="9742" max="9742" width="9.42578125" style="126" customWidth="1"/>
    <col min="9743" max="9743" width="10.85546875" style="126" customWidth="1"/>
    <col min="9744" max="9744" width="8" style="126" customWidth="1"/>
    <col min="9745" max="9749" width="0" style="126" hidden="1" customWidth="1"/>
    <col min="9750" max="9750" width="0.85546875" style="126" customWidth="1"/>
    <col min="9751" max="9751" width="11" style="126" customWidth="1"/>
    <col min="9752" max="9752" width="9.42578125" style="126" customWidth="1"/>
    <col min="9753" max="9753" width="10.85546875" style="126" customWidth="1"/>
    <col min="9754" max="9754" width="8" style="126" customWidth="1"/>
    <col min="9755" max="9757" width="0" style="126" hidden="1" customWidth="1"/>
    <col min="9758" max="9758" width="9.140625" style="126" customWidth="1"/>
    <col min="9759" max="9759" width="23.7109375" style="126" customWidth="1"/>
    <col min="9760" max="9984" width="9.140625" style="126"/>
    <col min="9985" max="9985" width="47.5703125" style="126" customWidth="1"/>
    <col min="9986" max="9986" width="9.42578125" style="126" customWidth="1"/>
    <col min="9987" max="9987" width="1.28515625" style="126" customWidth="1"/>
    <col min="9988" max="9988" width="11" style="126" customWidth="1"/>
    <col min="9989" max="9989" width="9.42578125" style="126" customWidth="1"/>
    <col min="9990" max="9990" width="10.85546875" style="126" customWidth="1"/>
    <col min="9991" max="9991" width="8" style="126" customWidth="1"/>
    <col min="9992" max="9995" width="0" style="126" hidden="1" customWidth="1"/>
    <col min="9996" max="9996" width="1.28515625" style="126" customWidth="1"/>
    <col min="9997" max="9997" width="11" style="126" customWidth="1"/>
    <col min="9998" max="9998" width="9.42578125" style="126" customWidth="1"/>
    <col min="9999" max="9999" width="10.85546875" style="126" customWidth="1"/>
    <col min="10000" max="10000" width="8" style="126" customWidth="1"/>
    <col min="10001" max="10005" width="0" style="126" hidden="1" customWidth="1"/>
    <col min="10006" max="10006" width="0.85546875" style="126" customWidth="1"/>
    <col min="10007" max="10007" width="11" style="126" customWidth="1"/>
    <col min="10008" max="10008" width="9.42578125" style="126" customWidth="1"/>
    <col min="10009" max="10009" width="10.85546875" style="126" customWidth="1"/>
    <col min="10010" max="10010" width="8" style="126" customWidth="1"/>
    <col min="10011" max="10013" width="0" style="126" hidden="1" customWidth="1"/>
    <col min="10014" max="10014" width="9.140625" style="126" customWidth="1"/>
    <col min="10015" max="10015" width="23.7109375" style="126" customWidth="1"/>
    <col min="10016" max="10240" width="9.140625" style="126"/>
    <col min="10241" max="10241" width="47.5703125" style="126" customWidth="1"/>
    <col min="10242" max="10242" width="9.42578125" style="126" customWidth="1"/>
    <col min="10243" max="10243" width="1.28515625" style="126" customWidth="1"/>
    <col min="10244" max="10244" width="11" style="126" customWidth="1"/>
    <col min="10245" max="10245" width="9.42578125" style="126" customWidth="1"/>
    <col min="10246" max="10246" width="10.85546875" style="126" customWidth="1"/>
    <col min="10247" max="10247" width="8" style="126" customWidth="1"/>
    <col min="10248" max="10251" width="0" style="126" hidden="1" customWidth="1"/>
    <col min="10252" max="10252" width="1.28515625" style="126" customWidth="1"/>
    <col min="10253" max="10253" width="11" style="126" customWidth="1"/>
    <col min="10254" max="10254" width="9.42578125" style="126" customWidth="1"/>
    <col min="10255" max="10255" width="10.85546875" style="126" customWidth="1"/>
    <col min="10256" max="10256" width="8" style="126" customWidth="1"/>
    <col min="10257" max="10261" width="0" style="126" hidden="1" customWidth="1"/>
    <col min="10262" max="10262" width="0.85546875" style="126" customWidth="1"/>
    <col min="10263" max="10263" width="11" style="126" customWidth="1"/>
    <col min="10264" max="10264" width="9.42578125" style="126" customWidth="1"/>
    <col min="10265" max="10265" width="10.85546875" style="126" customWidth="1"/>
    <col min="10266" max="10266" width="8" style="126" customWidth="1"/>
    <col min="10267" max="10269" width="0" style="126" hidden="1" customWidth="1"/>
    <col min="10270" max="10270" width="9.140625" style="126" customWidth="1"/>
    <col min="10271" max="10271" width="23.7109375" style="126" customWidth="1"/>
    <col min="10272" max="10496" width="9.140625" style="126"/>
    <col min="10497" max="10497" width="47.5703125" style="126" customWidth="1"/>
    <col min="10498" max="10498" width="9.42578125" style="126" customWidth="1"/>
    <col min="10499" max="10499" width="1.28515625" style="126" customWidth="1"/>
    <col min="10500" max="10500" width="11" style="126" customWidth="1"/>
    <col min="10501" max="10501" width="9.42578125" style="126" customWidth="1"/>
    <col min="10502" max="10502" width="10.85546875" style="126" customWidth="1"/>
    <col min="10503" max="10503" width="8" style="126" customWidth="1"/>
    <col min="10504" max="10507" width="0" style="126" hidden="1" customWidth="1"/>
    <col min="10508" max="10508" width="1.28515625" style="126" customWidth="1"/>
    <col min="10509" max="10509" width="11" style="126" customWidth="1"/>
    <col min="10510" max="10510" width="9.42578125" style="126" customWidth="1"/>
    <col min="10511" max="10511" width="10.85546875" style="126" customWidth="1"/>
    <col min="10512" max="10512" width="8" style="126" customWidth="1"/>
    <col min="10513" max="10517" width="0" style="126" hidden="1" customWidth="1"/>
    <col min="10518" max="10518" width="0.85546875" style="126" customWidth="1"/>
    <col min="10519" max="10519" width="11" style="126" customWidth="1"/>
    <col min="10520" max="10520" width="9.42578125" style="126" customWidth="1"/>
    <col min="10521" max="10521" width="10.85546875" style="126" customWidth="1"/>
    <col min="10522" max="10522" width="8" style="126" customWidth="1"/>
    <col min="10523" max="10525" width="0" style="126" hidden="1" customWidth="1"/>
    <col min="10526" max="10526" width="9.140625" style="126" customWidth="1"/>
    <col min="10527" max="10527" width="23.7109375" style="126" customWidth="1"/>
    <col min="10528" max="10752" width="9.140625" style="126"/>
    <col min="10753" max="10753" width="47.5703125" style="126" customWidth="1"/>
    <col min="10754" max="10754" width="9.42578125" style="126" customWidth="1"/>
    <col min="10755" max="10755" width="1.28515625" style="126" customWidth="1"/>
    <col min="10756" max="10756" width="11" style="126" customWidth="1"/>
    <col min="10757" max="10757" width="9.42578125" style="126" customWidth="1"/>
    <col min="10758" max="10758" width="10.85546875" style="126" customWidth="1"/>
    <col min="10759" max="10759" width="8" style="126" customWidth="1"/>
    <col min="10760" max="10763" width="0" style="126" hidden="1" customWidth="1"/>
    <col min="10764" max="10764" width="1.28515625" style="126" customWidth="1"/>
    <col min="10765" max="10765" width="11" style="126" customWidth="1"/>
    <col min="10766" max="10766" width="9.42578125" style="126" customWidth="1"/>
    <col min="10767" max="10767" width="10.85546875" style="126" customWidth="1"/>
    <col min="10768" max="10768" width="8" style="126" customWidth="1"/>
    <col min="10769" max="10773" width="0" style="126" hidden="1" customWidth="1"/>
    <col min="10774" max="10774" width="0.85546875" style="126" customWidth="1"/>
    <col min="10775" max="10775" width="11" style="126" customWidth="1"/>
    <col min="10776" max="10776" width="9.42578125" style="126" customWidth="1"/>
    <col min="10777" max="10777" width="10.85546875" style="126" customWidth="1"/>
    <col min="10778" max="10778" width="8" style="126" customWidth="1"/>
    <col min="10779" max="10781" width="0" style="126" hidden="1" customWidth="1"/>
    <col min="10782" max="10782" width="9.140625" style="126" customWidth="1"/>
    <col min="10783" max="10783" width="23.7109375" style="126" customWidth="1"/>
    <col min="10784" max="11008" width="9.140625" style="126"/>
    <col min="11009" max="11009" width="47.5703125" style="126" customWidth="1"/>
    <col min="11010" max="11010" width="9.42578125" style="126" customWidth="1"/>
    <col min="11011" max="11011" width="1.28515625" style="126" customWidth="1"/>
    <col min="11012" max="11012" width="11" style="126" customWidth="1"/>
    <col min="11013" max="11013" width="9.42578125" style="126" customWidth="1"/>
    <col min="11014" max="11014" width="10.85546875" style="126" customWidth="1"/>
    <col min="11015" max="11015" width="8" style="126" customWidth="1"/>
    <col min="11016" max="11019" width="0" style="126" hidden="1" customWidth="1"/>
    <col min="11020" max="11020" width="1.28515625" style="126" customWidth="1"/>
    <col min="11021" max="11021" width="11" style="126" customWidth="1"/>
    <col min="11022" max="11022" width="9.42578125" style="126" customWidth="1"/>
    <col min="11023" max="11023" width="10.85546875" style="126" customWidth="1"/>
    <col min="11024" max="11024" width="8" style="126" customWidth="1"/>
    <col min="11025" max="11029" width="0" style="126" hidden="1" customWidth="1"/>
    <col min="11030" max="11030" width="0.85546875" style="126" customWidth="1"/>
    <col min="11031" max="11031" width="11" style="126" customWidth="1"/>
    <col min="11032" max="11032" width="9.42578125" style="126" customWidth="1"/>
    <col min="11033" max="11033" width="10.85546875" style="126" customWidth="1"/>
    <col min="11034" max="11034" width="8" style="126" customWidth="1"/>
    <col min="11035" max="11037" width="0" style="126" hidden="1" customWidth="1"/>
    <col min="11038" max="11038" width="9.140625" style="126" customWidth="1"/>
    <col min="11039" max="11039" width="23.7109375" style="126" customWidth="1"/>
    <col min="11040" max="11264" width="9.140625" style="126"/>
    <col min="11265" max="11265" width="47.5703125" style="126" customWidth="1"/>
    <col min="11266" max="11266" width="9.42578125" style="126" customWidth="1"/>
    <col min="11267" max="11267" width="1.28515625" style="126" customWidth="1"/>
    <col min="11268" max="11268" width="11" style="126" customWidth="1"/>
    <col min="11269" max="11269" width="9.42578125" style="126" customWidth="1"/>
    <col min="11270" max="11270" width="10.85546875" style="126" customWidth="1"/>
    <col min="11271" max="11271" width="8" style="126" customWidth="1"/>
    <col min="11272" max="11275" width="0" style="126" hidden="1" customWidth="1"/>
    <col min="11276" max="11276" width="1.28515625" style="126" customWidth="1"/>
    <col min="11277" max="11277" width="11" style="126" customWidth="1"/>
    <col min="11278" max="11278" width="9.42578125" style="126" customWidth="1"/>
    <col min="11279" max="11279" width="10.85546875" style="126" customWidth="1"/>
    <col min="11280" max="11280" width="8" style="126" customWidth="1"/>
    <col min="11281" max="11285" width="0" style="126" hidden="1" customWidth="1"/>
    <col min="11286" max="11286" width="0.85546875" style="126" customWidth="1"/>
    <col min="11287" max="11287" width="11" style="126" customWidth="1"/>
    <col min="11288" max="11288" width="9.42578125" style="126" customWidth="1"/>
    <col min="11289" max="11289" width="10.85546875" style="126" customWidth="1"/>
    <col min="11290" max="11290" width="8" style="126" customWidth="1"/>
    <col min="11291" max="11293" width="0" style="126" hidden="1" customWidth="1"/>
    <col min="11294" max="11294" width="9.140625" style="126" customWidth="1"/>
    <col min="11295" max="11295" width="23.7109375" style="126" customWidth="1"/>
    <col min="11296" max="11520" width="9.140625" style="126"/>
    <col min="11521" max="11521" width="47.5703125" style="126" customWidth="1"/>
    <col min="11522" max="11522" width="9.42578125" style="126" customWidth="1"/>
    <col min="11523" max="11523" width="1.28515625" style="126" customWidth="1"/>
    <col min="11524" max="11524" width="11" style="126" customWidth="1"/>
    <col min="11525" max="11525" width="9.42578125" style="126" customWidth="1"/>
    <col min="11526" max="11526" width="10.85546875" style="126" customWidth="1"/>
    <col min="11527" max="11527" width="8" style="126" customWidth="1"/>
    <col min="11528" max="11531" width="0" style="126" hidden="1" customWidth="1"/>
    <col min="11532" max="11532" width="1.28515625" style="126" customWidth="1"/>
    <col min="11533" max="11533" width="11" style="126" customWidth="1"/>
    <col min="11534" max="11534" width="9.42578125" style="126" customWidth="1"/>
    <col min="11535" max="11535" width="10.85546875" style="126" customWidth="1"/>
    <col min="11536" max="11536" width="8" style="126" customWidth="1"/>
    <col min="11537" max="11541" width="0" style="126" hidden="1" customWidth="1"/>
    <col min="11542" max="11542" width="0.85546875" style="126" customWidth="1"/>
    <col min="11543" max="11543" width="11" style="126" customWidth="1"/>
    <col min="11544" max="11544" width="9.42578125" style="126" customWidth="1"/>
    <col min="11545" max="11545" width="10.85546875" style="126" customWidth="1"/>
    <col min="11546" max="11546" width="8" style="126" customWidth="1"/>
    <col min="11547" max="11549" width="0" style="126" hidden="1" customWidth="1"/>
    <col min="11550" max="11550" width="9.140625" style="126" customWidth="1"/>
    <col min="11551" max="11551" width="23.7109375" style="126" customWidth="1"/>
    <col min="11552" max="11776" width="9.140625" style="126"/>
    <col min="11777" max="11777" width="47.5703125" style="126" customWidth="1"/>
    <col min="11778" max="11778" width="9.42578125" style="126" customWidth="1"/>
    <col min="11779" max="11779" width="1.28515625" style="126" customWidth="1"/>
    <col min="11780" max="11780" width="11" style="126" customWidth="1"/>
    <col min="11781" max="11781" width="9.42578125" style="126" customWidth="1"/>
    <col min="11782" max="11782" width="10.85546875" style="126" customWidth="1"/>
    <col min="11783" max="11783" width="8" style="126" customWidth="1"/>
    <col min="11784" max="11787" width="0" style="126" hidden="1" customWidth="1"/>
    <col min="11788" max="11788" width="1.28515625" style="126" customWidth="1"/>
    <col min="11789" max="11789" width="11" style="126" customWidth="1"/>
    <col min="11790" max="11790" width="9.42578125" style="126" customWidth="1"/>
    <col min="11791" max="11791" width="10.85546875" style="126" customWidth="1"/>
    <col min="11792" max="11792" width="8" style="126" customWidth="1"/>
    <col min="11793" max="11797" width="0" style="126" hidden="1" customWidth="1"/>
    <col min="11798" max="11798" width="0.85546875" style="126" customWidth="1"/>
    <col min="11799" max="11799" width="11" style="126" customWidth="1"/>
    <col min="11800" max="11800" width="9.42578125" style="126" customWidth="1"/>
    <col min="11801" max="11801" width="10.85546875" style="126" customWidth="1"/>
    <col min="11802" max="11802" width="8" style="126" customWidth="1"/>
    <col min="11803" max="11805" width="0" style="126" hidden="1" customWidth="1"/>
    <col min="11806" max="11806" width="9.140625" style="126" customWidth="1"/>
    <col min="11807" max="11807" width="23.7109375" style="126" customWidth="1"/>
    <col min="11808" max="12032" width="9.140625" style="126"/>
    <col min="12033" max="12033" width="47.5703125" style="126" customWidth="1"/>
    <col min="12034" max="12034" width="9.42578125" style="126" customWidth="1"/>
    <col min="12035" max="12035" width="1.28515625" style="126" customWidth="1"/>
    <col min="12036" max="12036" width="11" style="126" customWidth="1"/>
    <col min="12037" max="12037" width="9.42578125" style="126" customWidth="1"/>
    <col min="12038" max="12038" width="10.85546875" style="126" customWidth="1"/>
    <col min="12039" max="12039" width="8" style="126" customWidth="1"/>
    <col min="12040" max="12043" width="0" style="126" hidden="1" customWidth="1"/>
    <col min="12044" max="12044" width="1.28515625" style="126" customWidth="1"/>
    <col min="12045" max="12045" width="11" style="126" customWidth="1"/>
    <col min="12046" max="12046" width="9.42578125" style="126" customWidth="1"/>
    <col min="12047" max="12047" width="10.85546875" style="126" customWidth="1"/>
    <col min="12048" max="12048" width="8" style="126" customWidth="1"/>
    <col min="12049" max="12053" width="0" style="126" hidden="1" customWidth="1"/>
    <col min="12054" max="12054" width="0.85546875" style="126" customWidth="1"/>
    <col min="12055" max="12055" width="11" style="126" customWidth="1"/>
    <col min="12056" max="12056" width="9.42578125" style="126" customWidth="1"/>
    <col min="12057" max="12057" width="10.85546875" style="126" customWidth="1"/>
    <col min="12058" max="12058" width="8" style="126" customWidth="1"/>
    <col min="12059" max="12061" width="0" style="126" hidden="1" customWidth="1"/>
    <col min="12062" max="12062" width="9.140625" style="126" customWidth="1"/>
    <col min="12063" max="12063" width="23.7109375" style="126" customWidth="1"/>
    <col min="12064" max="12288" width="9.140625" style="126"/>
    <col min="12289" max="12289" width="47.5703125" style="126" customWidth="1"/>
    <col min="12290" max="12290" width="9.42578125" style="126" customWidth="1"/>
    <col min="12291" max="12291" width="1.28515625" style="126" customWidth="1"/>
    <col min="12292" max="12292" width="11" style="126" customWidth="1"/>
    <col min="12293" max="12293" width="9.42578125" style="126" customWidth="1"/>
    <col min="12294" max="12294" width="10.85546875" style="126" customWidth="1"/>
    <col min="12295" max="12295" width="8" style="126" customWidth="1"/>
    <col min="12296" max="12299" width="0" style="126" hidden="1" customWidth="1"/>
    <col min="12300" max="12300" width="1.28515625" style="126" customWidth="1"/>
    <col min="12301" max="12301" width="11" style="126" customWidth="1"/>
    <col min="12302" max="12302" width="9.42578125" style="126" customWidth="1"/>
    <col min="12303" max="12303" width="10.85546875" style="126" customWidth="1"/>
    <col min="12304" max="12304" width="8" style="126" customWidth="1"/>
    <col min="12305" max="12309" width="0" style="126" hidden="1" customWidth="1"/>
    <col min="12310" max="12310" width="0.85546875" style="126" customWidth="1"/>
    <col min="12311" max="12311" width="11" style="126" customWidth="1"/>
    <col min="12312" max="12312" width="9.42578125" style="126" customWidth="1"/>
    <col min="12313" max="12313" width="10.85546875" style="126" customWidth="1"/>
    <col min="12314" max="12314" width="8" style="126" customWidth="1"/>
    <col min="12315" max="12317" width="0" style="126" hidden="1" customWidth="1"/>
    <col min="12318" max="12318" width="9.140625" style="126" customWidth="1"/>
    <col min="12319" max="12319" width="23.7109375" style="126" customWidth="1"/>
    <col min="12320" max="12544" width="9.140625" style="126"/>
    <col min="12545" max="12545" width="47.5703125" style="126" customWidth="1"/>
    <col min="12546" max="12546" width="9.42578125" style="126" customWidth="1"/>
    <col min="12547" max="12547" width="1.28515625" style="126" customWidth="1"/>
    <col min="12548" max="12548" width="11" style="126" customWidth="1"/>
    <col min="12549" max="12549" width="9.42578125" style="126" customWidth="1"/>
    <col min="12550" max="12550" width="10.85546875" style="126" customWidth="1"/>
    <col min="12551" max="12551" width="8" style="126" customWidth="1"/>
    <col min="12552" max="12555" width="0" style="126" hidden="1" customWidth="1"/>
    <col min="12556" max="12556" width="1.28515625" style="126" customWidth="1"/>
    <col min="12557" max="12557" width="11" style="126" customWidth="1"/>
    <col min="12558" max="12558" width="9.42578125" style="126" customWidth="1"/>
    <col min="12559" max="12559" width="10.85546875" style="126" customWidth="1"/>
    <col min="12560" max="12560" width="8" style="126" customWidth="1"/>
    <col min="12561" max="12565" width="0" style="126" hidden="1" customWidth="1"/>
    <col min="12566" max="12566" width="0.85546875" style="126" customWidth="1"/>
    <col min="12567" max="12567" width="11" style="126" customWidth="1"/>
    <col min="12568" max="12568" width="9.42578125" style="126" customWidth="1"/>
    <col min="12569" max="12569" width="10.85546875" style="126" customWidth="1"/>
    <col min="12570" max="12570" width="8" style="126" customWidth="1"/>
    <col min="12571" max="12573" width="0" style="126" hidden="1" customWidth="1"/>
    <col min="12574" max="12574" width="9.140625" style="126" customWidth="1"/>
    <col min="12575" max="12575" width="23.7109375" style="126" customWidth="1"/>
    <col min="12576" max="12800" width="9.140625" style="126"/>
    <col min="12801" max="12801" width="47.5703125" style="126" customWidth="1"/>
    <col min="12802" max="12802" width="9.42578125" style="126" customWidth="1"/>
    <col min="12803" max="12803" width="1.28515625" style="126" customWidth="1"/>
    <col min="12804" max="12804" width="11" style="126" customWidth="1"/>
    <col min="12805" max="12805" width="9.42578125" style="126" customWidth="1"/>
    <col min="12806" max="12806" width="10.85546875" style="126" customWidth="1"/>
    <col min="12807" max="12807" width="8" style="126" customWidth="1"/>
    <col min="12808" max="12811" width="0" style="126" hidden="1" customWidth="1"/>
    <col min="12812" max="12812" width="1.28515625" style="126" customWidth="1"/>
    <col min="12813" max="12813" width="11" style="126" customWidth="1"/>
    <col min="12814" max="12814" width="9.42578125" style="126" customWidth="1"/>
    <col min="12815" max="12815" width="10.85546875" style="126" customWidth="1"/>
    <col min="12816" max="12816" width="8" style="126" customWidth="1"/>
    <col min="12817" max="12821" width="0" style="126" hidden="1" customWidth="1"/>
    <col min="12822" max="12822" width="0.85546875" style="126" customWidth="1"/>
    <col min="12823" max="12823" width="11" style="126" customWidth="1"/>
    <col min="12824" max="12824" width="9.42578125" style="126" customWidth="1"/>
    <col min="12825" max="12825" width="10.85546875" style="126" customWidth="1"/>
    <col min="12826" max="12826" width="8" style="126" customWidth="1"/>
    <col min="12827" max="12829" width="0" style="126" hidden="1" customWidth="1"/>
    <col min="12830" max="12830" width="9.140625" style="126" customWidth="1"/>
    <col min="12831" max="12831" width="23.7109375" style="126" customWidth="1"/>
    <col min="12832" max="13056" width="9.140625" style="126"/>
    <col min="13057" max="13057" width="47.5703125" style="126" customWidth="1"/>
    <col min="13058" max="13058" width="9.42578125" style="126" customWidth="1"/>
    <col min="13059" max="13059" width="1.28515625" style="126" customWidth="1"/>
    <col min="13060" max="13060" width="11" style="126" customWidth="1"/>
    <col min="13061" max="13061" width="9.42578125" style="126" customWidth="1"/>
    <col min="13062" max="13062" width="10.85546875" style="126" customWidth="1"/>
    <col min="13063" max="13063" width="8" style="126" customWidth="1"/>
    <col min="13064" max="13067" width="0" style="126" hidden="1" customWidth="1"/>
    <col min="13068" max="13068" width="1.28515625" style="126" customWidth="1"/>
    <col min="13069" max="13069" width="11" style="126" customWidth="1"/>
    <col min="13070" max="13070" width="9.42578125" style="126" customWidth="1"/>
    <col min="13071" max="13071" width="10.85546875" style="126" customWidth="1"/>
    <col min="13072" max="13072" width="8" style="126" customWidth="1"/>
    <col min="13073" max="13077" width="0" style="126" hidden="1" customWidth="1"/>
    <col min="13078" max="13078" width="0.85546875" style="126" customWidth="1"/>
    <col min="13079" max="13079" width="11" style="126" customWidth="1"/>
    <col min="13080" max="13080" width="9.42578125" style="126" customWidth="1"/>
    <col min="13081" max="13081" width="10.85546875" style="126" customWidth="1"/>
    <col min="13082" max="13082" width="8" style="126" customWidth="1"/>
    <col min="13083" max="13085" width="0" style="126" hidden="1" customWidth="1"/>
    <col min="13086" max="13086" width="9.140625" style="126" customWidth="1"/>
    <col min="13087" max="13087" width="23.7109375" style="126" customWidth="1"/>
    <col min="13088" max="13312" width="9.140625" style="126"/>
    <col min="13313" max="13313" width="47.5703125" style="126" customWidth="1"/>
    <col min="13314" max="13314" width="9.42578125" style="126" customWidth="1"/>
    <col min="13315" max="13315" width="1.28515625" style="126" customWidth="1"/>
    <col min="13316" max="13316" width="11" style="126" customWidth="1"/>
    <col min="13317" max="13317" width="9.42578125" style="126" customWidth="1"/>
    <col min="13318" max="13318" width="10.85546875" style="126" customWidth="1"/>
    <col min="13319" max="13319" width="8" style="126" customWidth="1"/>
    <col min="13320" max="13323" width="0" style="126" hidden="1" customWidth="1"/>
    <col min="13324" max="13324" width="1.28515625" style="126" customWidth="1"/>
    <col min="13325" max="13325" width="11" style="126" customWidth="1"/>
    <col min="13326" max="13326" width="9.42578125" style="126" customWidth="1"/>
    <col min="13327" max="13327" width="10.85546875" style="126" customWidth="1"/>
    <col min="13328" max="13328" width="8" style="126" customWidth="1"/>
    <col min="13329" max="13333" width="0" style="126" hidden="1" customWidth="1"/>
    <col min="13334" max="13334" width="0.85546875" style="126" customWidth="1"/>
    <col min="13335" max="13335" width="11" style="126" customWidth="1"/>
    <col min="13336" max="13336" width="9.42578125" style="126" customWidth="1"/>
    <col min="13337" max="13337" width="10.85546875" style="126" customWidth="1"/>
    <col min="13338" max="13338" width="8" style="126" customWidth="1"/>
    <col min="13339" max="13341" width="0" style="126" hidden="1" customWidth="1"/>
    <col min="13342" max="13342" width="9.140625" style="126" customWidth="1"/>
    <col min="13343" max="13343" width="23.7109375" style="126" customWidth="1"/>
    <col min="13344" max="13568" width="9.140625" style="126"/>
    <col min="13569" max="13569" width="47.5703125" style="126" customWidth="1"/>
    <col min="13570" max="13570" width="9.42578125" style="126" customWidth="1"/>
    <col min="13571" max="13571" width="1.28515625" style="126" customWidth="1"/>
    <col min="13572" max="13572" width="11" style="126" customWidth="1"/>
    <col min="13573" max="13573" width="9.42578125" style="126" customWidth="1"/>
    <col min="13574" max="13574" width="10.85546875" style="126" customWidth="1"/>
    <col min="13575" max="13575" width="8" style="126" customWidth="1"/>
    <col min="13576" max="13579" width="0" style="126" hidden="1" customWidth="1"/>
    <col min="13580" max="13580" width="1.28515625" style="126" customWidth="1"/>
    <col min="13581" max="13581" width="11" style="126" customWidth="1"/>
    <col min="13582" max="13582" width="9.42578125" style="126" customWidth="1"/>
    <col min="13583" max="13583" width="10.85546875" style="126" customWidth="1"/>
    <col min="13584" max="13584" width="8" style="126" customWidth="1"/>
    <col min="13585" max="13589" width="0" style="126" hidden="1" customWidth="1"/>
    <col min="13590" max="13590" width="0.85546875" style="126" customWidth="1"/>
    <col min="13591" max="13591" width="11" style="126" customWidth="1"/>
    <col min="13592" max="13592" width="9.42578125" style="126" customWidth="1"/>
    <col min="13593" max="13593" width="10.85546875" style="126" customWidth="1"/>
    <col min="13594" max="13594" width="8" style="126" customWidth="1"/>
    <col min="13595" max="13597" width="0" style="126" hidden="1" customWidth="1"/>
    <col min="13598" max="13598" width="9.140625" style="126" customWidth="1"/>
    <col min="13599" max="13599" width="23.7109375" style="126" customWidth="1"/>
    <col min="13600" max="13824" width="9.140625" style="126"/>
    <col min="13825" max="13825" width="47.5703125" style="126" customWidth="1"/>
    <col min="13826" max="13826" width="9.42578125" style="126" customWidth="1"/>
    <col min="13827" max="13827" width="1.28515625" style="126" customWidth="1"/>
    <col min="13828" max="13828" width="11" style="126" customWidth="1"/>
    <col min="13829" max="13829" width="9.42578125" style="126" customWidth="1"/>
    <col min="13830" max="13830" width="10.85546875" style="126" customWidth="1"/>
    <col min="13831" max="13831" width="8" style="126" customWidth="1"/>
    <col min="13832" max="13835" width="0" style="126" hidden="1" customWidth="1"/>
    <col min="13836" max="13836" width="1.28515625" style="126" customWidth="1"/>
    <col min="13837" max="13837" width="11" style="126" customWidth="1"/>
    <col min="13838" max="13838" width="9.42578125" style="126" customWidth="1"/>
    <col min="13839" max="13839" width="10.85546875" style="126" customWidth="1"/>
    <col min="13840" max="13840" width="8" style="126" customWidth="1"/>
    <col min="13841" max="13845" width="0" style="126" hidden="1" customWidth="1"/>
    <col min="13846" max="13846" width="0.85546875" style="126" customWidth="1"/>
    <col min="13847" max="13847" width="11" style="126" customWidth="1"/>
    <col min="13848" max="13848" width="9.42578125" style="126" customWidth="1"/>
    <col min="13849" max="13849" width="10.85546875" style="126" customWidth="1"/>
    <col min="13850" max="13850" width="8" style="126" customWidth="1"/>
    <col min="13851" max="13853" width="0" style="126" hidden="1" customWidth="1"/>
    <col min="13854" max="13854" width="9.140625" style="126" customWidth="1"/>
    <col min="13855" max="13855" width="23.7109375" style="126" customWidth="1"/>
    <col min="13856" max="14080" width="9.140625" style="126"/>
    <col min="14081" max="14081" width="47.5703125" style="126" customWidth="1"/>
    <col min="14082" max="14082" width="9.42578125" style="126" customWidth="1"/>
    <col min="14083" max="14083" width="1.28515625" style="126" customWidth="1"/>
    <col min="14084" max="14084" width="11" style="126" customWidth="1"/>
    <col min="14085" max="14085" width="9.42578125" style="126" customWidth="1"/>
    <col min="14086" max="14086" width="10.85546875" style="126" customWidth="1"/>
    <col min="14087" max="14087" width="8" style="126" customWidth="1"/>
    <col min="14088" max="14091" width="0" style="126" hidden="1" customWidth="1"/>
    <col min="14092" max="14092" width="1.28515625" style="126" customWidth="1"/>
    <col min="14093" max="14093" width="11" style="126" customWidth="1"/>
    <col min="14094" max="14094" width="9.42578125" style="126" customWidth="1"/>
    <col min="14095" max="14095" width="10.85546875" style="126" customWidth="1"/>
    <col min="14096" max="14096" width="8" style="126" customWidth="1"/>
    <col min="14097" max="14101" width="0" style="126" hidden="1" customWidth="1"/>
    <col min="14102" max="14102" width="0.85546875" style="126" customWidth="1"/>
    <col min="14103" max="14103" width="11" style="126" customWidth="1"/>
    <col min="14104" max="14104" width="9.42578125" style="126" customWidth="1"/>
    <col min="14105" max="14105" width="10.85546875" style="126" customWidth="1"/>
    <col min="14106" max="14106" width="8" style="126" customWidth="1"/>
    <col min="14107" max="14109" width="0" style="126" hidden="1" customWidth="1"/>
    <col min="14110" max="14110" width="9.140625" style="126" customWidth="1"/>
    <col min="14111" max="14111" width="23.7109375" style="126" customWidth="1"/>
    <col min="14112" max="14336" width="9.140625" style="126"/>
    <col min="14337" max="14337" width="47.5703125" style="126" customWidth="1"/>
    <col min="14338" max="14338" width="9.42578125" style="126" customWidth="1"/>
    <col min="14339" max="14339" width="1.28515625" style="126" customWidth="1"/>
    <col min="14340" max="14340" width="11" style="126" customWidth="1"/>
    <col min="14341" max="14341" width="9.42578125" style="126" customWidth="1"/>
    <col min="14342" max="14342" width="10.85546875" style="126" customWidth="1"/>
    <col min="14343" max="14343" width="8" style="126" customWidth="1"/>
    <col min="14344" max="14347" width="0" style="126" hidden="1" customWidth="1"/>
    <col min="14348" max="14348" width="1.28515625" style="126" customWidth="1"/>
    <col min="14349" max="14349" width="11" style="126" customWidth="1"/>
    <col min="14350" max="14350" width="9.42578125" style="126" customWidth="1"/>
    <col min="14351" max="14351" width="10.85546875" style="126" customWidth="1"/>
    <col min="14352" max="14352" width="8" style="126" customWidth="1"/>
    <col min="14353" max="14357" width="0" style="126" hidden="1" customWidth="1"/>
    <col min="14358" max="14358" width="0.85546875" style="126" customWidth="1"/>
    <col min="14359" max="14359" width="11" style="126" customWidth="1"/>
    <col min="14360" max="14360" width="9.42578125" style="126" customWidth="1"/>
    <col min="14361" max="14361" width="10.85546875" style="126" customWidth="1"/>
    <col min="14362" max="14362" width="8" style="126" customWidth="1"/>
    <col min="14363" max="14365" width="0" style="126" hidden="1" customWidth="1"/>
    <col min="14366" max="14366" width="9.140625" style="126" customWidth="1"/>
    <col min="14367" max="14367" width="23.7109375" style="126" customWidth="1"/>
    <col min="14368" max="14592" width="9.140625" style="126"/>
    <col min="14593" max="14593" width="47.5703125" style="126" customWidth="1"/>
    <col min="14594" max="14594" width="9.42578125" style="126" customWidth="1"/>
    <col min="14595" max="14595" width="1.28515625" style="126" customWidth="1"/>
    <col min="14596" max="14596" width="11" style="126" customWidth="1"/>
    <col min="14597" max="14597" width="9.42578125" style="126" customWidth="1"/>
    <col min="14598" max="14598" width="10.85546875" style="126" customWidth="1"/>
    <col min="14599" max="14599" width="8" style="126" customWidth="1"/>
    <col min="14600" max="14603" width="0" style="126" hidden="1" customWidth="1"/>
    <col min="14604" max="14604" width="1.28515625" style="126" customWidth="1"/>
    <col min="14605" max="14605" width="11" style="126" customWidth="1"/>
    <col min="14606" max="14606" width="9.42578125" style="126" customWidth="1"/>
    <col min="14607" max="14607" width="10.85546875" style="126" customWidth="1"/>
    <col min="14608" max="14608" width="8" style="126" customWidth="1"/>
    <col min="14609" max="14613" width="0" style="126" hidden="1" customWidth="1"/>
    <col min="14614" max="14614" width="0.85546875" style="126" customWidth="1"/>
    <col min="14615" max="14615" width="11" style="126" customWidth="1"/>
    <col min="14616" max="14616" width="9.42578125" style="126" customWidth="1"/>
    <col min="14617" max="14617" width="10.85546875" style="126" customWidth="1"/>
    <col min="14618" max="14618" width="8" style="126" customWidth="1"/>
    <col min="14619" max="14621" width="0" style="126" hidden="1" customWidth="1"/>
    <col min="14622" max="14622" width="9.140625" style="126" customWidth="1"/>
    <col min="14623" max="14623" width="23.7109375" style="126" customWidth="1"/>
    <col min="14624" max="14848" width="9.140625" style="126"/>
    <col min="14849" max="14849" width="47.5703125" style="126" customWidth="1"/>
    <col min="14850" max="14850" width="9.42578125" style="126" customWidth="1"/>
    <col min="14851" max="14851" width="1.28515625" style="126" customWidth="1"/>
    <col min="14852" max="14852" width="11" style="126" customWidth="1"/>
    <col min="14853" max="14853" width="9.42578125" style="126" customWidth="1"/>
    <col min="14854" max="14854" width="10.85546875" style="126" customWidth="1"/>
    <col min="14855" max="14855" width="8" style="126" customWidth="1"/>
    <col min="14856" max="14859" width="0" style="126" hidden="1" customWidth="1"/>
    <col min="14860" max="14860" width="1.28515625" style="126" customWidth="1"/>
    <col min="14861" max="14861" width="11" style="126" customWidth="1"/>
    <col min="14862" max="14862" width="9.42578125" style="126" customWidth="1"/>
    <col min="14863" max="14863" width="10.85546875" style="126" customWidth="1"/>
    <col min="14864" max="14864" width="8" style="126" customWidth="1"/>
    <col min="14865" max="14869" width="0" style="126" hidden="1" customWidth="1"/>
    <col min="14870" max="14870" width="0.85546875" style="126" customWidth="1"/>
    <col min="14871" max="14871" width="11" style="126" customWidth="1"/>
    <col min="14872" max="14872" width="9.42578125" style="126" customWidth="1"/>
    <col min="14873" max="14873" width="10.85546875" style="126" customWidth="1"/>
    <col min="14874" max="14874" width="8" style="126" customWidth="1"/>
    <col min="14875" max="14877" width="0" style="126" hidden="1" customWidth="1"/>
    <col min="14878" max="14878" width="9.140625" style="126" customWidth="1"/>
    <col min="14879" max="14879" width="23.7109375" style="126" customWidth="1"/>
    <col min="14880" max="15104" width="9.140625" style="126"/>
    <col min="15105" max="15105" width="47.5703125" style="126" customWidth="1"/>
    <col min="15106" max="15106" width="9.42578125" style="126" customWidth="1"/>
    <col min="15107" max="15107" width="1.28515625" style="126" customWidth="1"/>
    <col min="15108" max="15108" width="11" style="126" customWidth="1"/>
    <col min="15109" max="15109" width="9.42578125" style="126" customWidth="1"/>
    <col min="15110" max="15110" width="10.85546875" style="126" customWidth="1"/>
    <col min="15111" max="15111" width="8" style="126" customWidth="1"/>
    <col min="15112" max="15115" width="0" style="126" hidden="1" customWidth="1"/>
    <col min="15116" max="15116" width="1.28515625" style="126" customWidth="1"/>
    <col min="15117" max="15117" width="11" style="126" customWidth="1"/>
    <col min="15118" max="15118" width="9.42578125" style="126" customWidth="1"/>
    <col min="15119" max="15119" width="10.85546875" style="126" customWidth="1"/>
    <col min="15120" max="15120" width="8" style="126" customWidth="1"/>
    <col min="15121" max="15125" width="0" style="126" hidden="1" customWidth="1"/>
    <col min="15126" max="15126" width="0.85546875" style="126" customWidth="1"/>
    <col min="15127" max="15127" width="11" style="126" customWidth="1"/>
    <col min="15128" max="15128" width="9.42578125" style="126" customWidth="1"/>
    <col min="15129" max="15129" width="10.85546875" style="126" customWidth="1"/>
    <col min="15130" max="15130" width="8" style="126" customWidth="1"/>
    <col min="15131" max="15133" width="0" style="126" hidden="1" customWidth="1"/>
    <col min="15134" max="15134" width="9.140625" style="126" customWidth="1"/>
    <col min="15135" max="15135" width="23.7109375" style="126" customWidth="1"/>
    <col min="15136" max="15360" width="9.140625" style="126"/>
    <col min="15361" max="15361" width="47.5703125" style="126" customWidth="1"/>
    <col min="15362" max="15362" width="9.42578125" style="126" customWidth="1"/>
    <col min="15363" max="15363" width="1.28515625" style="126" customWidth="1"/>
    <col min="15364" max="15364" width="11" style="126" customWidth="1"/>
    <col min="15365" max="15365" width="9.42578125" style="126" customWidth="1"/>
    <col min="15366" max="15366" width="10.85546875" style="126" customWidth="1"/>
    <col min="15367" max="15367" width="8" style="126" customWidth="1"/>
    <col min="15368" max="15371" width="0" style="126" hidden="1" customWidth="1"/>
    <col min="15372" max="15372" width="1.28515625" style="126" customWidth="1"/>
    <col min="15373" max="15373" width="11" style="126" customWidth="1"/>
    <col min="15374" max="15374" width="9.42578125" style="126" customWidth="1"/>
    <col min="15375" max="15375" width="10.85546875" style="126" customWidth="1"/>
    <col min="15376" max="15376" width="8" style="126" customWidth="1"/>
    <col min="15377" max="15381" width="0" style="126" hidden="1" customWidth="1"/>
    <col min="15382" max="15382" width="0.85546875" style="126" customWidth="1"/>
    <col min="15383" max="15383" width="11" style="126" customWidth="1"/>
    <col min="15384" max="15384" width="9.42578125" style="126" customWidth="1"/>
    <col min="15385" max="15385" width="10.85546875" style="126" customWidth="1"/>
    <col min="15386" max="15386" width="8" style="126" customWidth="1"/>
    <col min="15387" max="15389" width="0" style="126" hidden="1" customWidth="1"/>
    <col min="15390" max="15390" width="9.140625" style="126" customWidth="1"/>
    <col min="15391" max="15391" width="23.7109375" style="126" customWidth="1"/>
    <col min="15392" max="15616" width="9.140625" style="126"/>
    <col min="15617" max="15617" width="47.5703125" style="126" customWidth="1"/>
    <col min="15618" max="15618" width="9.42578125" style="126" customWidth="1"/>
    <col min="15619" max="15619" width="1.28515625" style="126" customWidth="1"/>
    <col min="15620" max="15620" width="11" style="126" customWidth="1"/>
    <col min="15621" max="15621" width="9.42578125" style="126" customWidth="1"/>
    <col min="15622" max="15622" width="10.85546875" style="126" customWidth="1"/>
    <col min="15623" max="15623" width="8" style="126" customWidth="1"/>
    <col min="15624" max="15627" width="0" style="126" hidden="1" customWidth="1"/>
    <col min="15628" max="15628" width="1.28515625" style="126" customWidth="1"/>
    <col min="15629" max="15629" width="11" style="126" customWidth="1"/>
    <col min="15630" max="15630" width="9.42578125" style="126" customWidth="1"/>
    <col min="15631" max="15631" width="10.85546875" style="126" customWidth="1"/>
    <col min="15632" max="15632" width="8" style="126" customWidth="1"/>
    <col min="15633" max="15637" width="0" style="126" hidden="1" customWidth="1"/>
    <col min="15638" max="15638" width="0.85546875" style="126" customWidth="1"/>
    <col min="15639" max="15639" width="11" style="126" customWidth="1"/>
    <col min="15640" max="15640" width="9.42578125" style="126" customWidth="1"/>
    <col min="15641" max="15641" width="10.85546875" style="126" customWidth="1"/>
    <col min="15642" max="15642" width="8" style="126" customWidth="1"/>
    <col min="15643" max="15645" width="0" style="126" hidden="1" customWidth="1"/>
    <col min="15646" max="15646" width="9.140625" style="126" customWidth="1"/>
    <col min="15647" max="15647" width="23.7109375" style="126" customWidth="1"/>
    <col min="15648" max="15872" width="9.140625" style="126"/>
    <col min="15873" max="15873" width="47.5703125" style="126" customWidth="1"/>
    <col min="15874" max="15874" width="9.42578125" style="126" customWidth="1"/>
    <col min="15875" max="15875" width="1.28515625" style="126" customWidth="1"/>
    <col min="15876" max="15876" width="11" style="126" customWidth="1"/>
    <col min="15877" max="15877" width="9.42578125" style="126" customWidth="1"/>
    <col min="15878" max="15878" width="10.85546875" style="126" customWidth="1"/>
    <col min="15879" max="15879" width="8" style="126" customWidth="1"/>
    <col min="15880" max="15883" width="0" style="126" hidden="1" customWidth="1"/>
    <col min="15884" max="15884" width="1.28515625" style="126" customWidth="1"/>
    <col min="15885" max="15885" width="11" style="126" customWidth="1"/>
    <col min="15886" max="15886" width="9.42578125" style="126" customWidth="1"/>
    <col min="15887" max="15887" width="10.85546875" style="126" customWidth="1"/>
    <col min="15888" max="15888" width="8" style="126" customWidth="1"/>
    <col min="15889" max="15893" width="0" style="126" hidden="1" customWidth="1"/>
    <col min="15894" max="15894" width="0.85546875" style="126" customWidth="1"/>
    <col min="15895" max="15895" width="11" style="126" customWidth="1"/>
    <col min="15896" max="15896" width="9.42578125" style="126" customWidth="1"/>
    <col min="15897" max="15897" width="10.85546875" style="126" customWidth="1"/>
    <col min="15898" max="15898" width="8" style="126" customWidth="1"/>
    <col min="15899" max="15901" width="0" style="126" hidden="1" customWidth="1"/>
    <col min="15902" max="15902" width="9.140625" style="126" customWidth="1"/>
    <col min="15903" max="15903" width="23.7109375" style="126" customWidth="1"/>
    <col min="15904" max="16128" width="9.140625" style="126"/>
    <col min="16129" max="16129" width="47.5703125" style="126" customWidth="1"/>
    <col min="16130" max="16130" width="9.42578125" style="126" customWidth="1"/>
    <col min="16131" max="16131" width="1.28515625" style="126" customWidth="1"/>
    <col min="16132" max="16132" width="11" style="126" customWidth="1"/>
    <col min="16133" max="16133" width="9.42578125" style="126" customWidth="1"/>
    <col min="16134" max="16134" width="10.85546875" style="126" customWidth="1"/>
    <col min="16135" max="16135" width="8" style="126" customWidth="1"/>
    <col min="16136" max="16139" width="0" style="126" hidden="1" customWidth="1"/>
    <col min="16140" max="16140" width="1.28515625" style="126" customWidth="1"/>
    <col min="16141" max="16141" width="11" style="126" customWidth="1"/>
    <col min="16142" max="16142" width="9.42578125" style="126" customWidth="1"/>
    <col min="16143" max="16143" width="10.85546875" style="126" customWidth="1"/>
    <col min="16144" max="16144" width="8" style="126" customWidth="1"/>
    <col min="16145" max="16149" width="0" style="126" hidden="1" customWidth="1"/>
    <col min="16150" max="16150" width="0.85546875" style="126" customWidth="1"/>
    <col min="16151" max="16151" width="11" style="126" customWidth="1"/>
    <col min="16152" max="16152" width="9.42578125" style="126" customWidth="1"/>
    <col min="16153" max="16153" width="10.85546875" style="126" customWidth="1"/>
    <col min="16154" max="16154" width="8" style="126" customWidth="1"/>
    <col min="16155" max="16157" width="0" style="126" hidden="1" customWidth="1"/>
    <col min="16158" max="16158" width="9.140625" style="126" customWidth="1"/>
    <col min="16159" max="16159" width="23.7109375" style="126" customWidth="1"/>
    <col min="16160" max="16320" width="9.140625" style="126"/>
    <col min="16321" max="16337" width="9.140625" style="126" customWidth="1"/>
    <col min="16338" max="16384" width="9.140625" style="126"/>
  </cols>
  <sheetData>
    <row r="1" spans="1:38" ht="11.25" customHeight="1" x14ac:dyDescent="0.25"/>
    <row r="2" spans="1:38" ht="21" customHeight="1" x14ac:dyDescent="0.25">
      <c r="B2" s="244" t="s">
        <v>209</v>
      </c>
      <c r="C2" s="244"/>
      <c r="D2" s="244"/>
      <c r="E2" s="244"/>
      <c r="F2" s="244"/>
      <c r="G2" s="244"/>
      <c r="H2" s="244"/>
    </row>
    <row r="3" spans="1:38" ht="14.25" customHeight="1" x14ac:dyDescent="0.25">
      <c r="B3" s="245" t="s">
        <v>210</v>
      </c>
      <c r="C3" s="244"/>
      <c r="D3" s="244"/>
      <c r="E3" s="244"/>
      <c r="F3" s="244"/>
      <c r="G3" s="244"/>
      <c r="H3" s="244"/>
    </row>
    <row r="4" spans="1:38" ht="24" customHeight="1" x14ac:dyDescent="0.2">
      <c r="B4" s="360" t="str">
        <f>'Výpočty MSP'!A161</f>
        <v>1) Je doporučeno uložit do PC a otevřít v Microsoft Office.   2) Vždy je nutné nejprve vyplnit těchto 5 úvodních otázek.</v>
      </c>
      <c r="C4" s="360"/>
      <c r="D4" s="360"/>
      <c r="E4" s="360"/>
      <c r="F4" s="360"/>
      <c r="G4" s="360"/>
      <c r="H4" s="360"/>
      <c r="I4" s="360"/>
      <c r="J4" s="360"/>
      <c r="K4" s="360"/>
      <c r="L4" s="360"/>
    </row>
    <row r="5" spans="1:38" ht="7.9" customHeight="1" thickBot="1" x14ac:dyDescent="0.3">
      <c r="A5" s="124"/>
      <c r="B5" s="246"/>
      <c r="C5" s="246"/>
      <c r="D5" s="246"/>
      <c r="E5" s="246"/>
      <c r="F5" s="246"/>
      <c r="G5" s="246"/>
      <c r="H5" s="246"/>
      <c r="I5" s="246"/>
      <c r="J5" s="246"/>
      <c r="K5" s="246"/>
      <c r="L5" s="246"/>
      <c r="M5" s="246"/>
      <c r="N5" s="246"/>
      <c r="O5" s="125"/>
      <c r="P5" s="125"/>
      <c r="Q5" s="125"/>
      <c r="R5" s="125"/>
      <c r="S5" s="125"/>
      <c r="T5" s="125"/>
      <c r="U5" s="125"/>
      <c r="V5" s="125"/>
      <c r="W5" s="125"/>
      <c r="X5" s="125"/>
      <c r="Y5" s="125"/>
      <c r="Z5" s="125"/>
      <c r="AA5" s="125"/>
      <c r="AB5" s="125"/>
      <c r="AC5" s="125"/>
      <c r="AD5" s="125"/>
      <c r="AE5" s="125"/>
      <c r="AF5" s="125"/>
      <c r="AG5" s="124"/>
    </row>
    <row r="6" spans="1:38" ht="31.5" customHeight="1" thickBot="1" x14ac:dyDescent="0.3">
      <c r="A6" s="124"/>
      <c r="B6" s="256" t="s">
        <v>211</v>
      </c>
      <c r="C6" s="257"/>
      <c r="D6" s="257"/>
      <c r="E6" s="257"/>
      <c r="F6" s="257"/>
      <c r="G6" s="257"/>
      <c r="H6" s="258"/>
      <c r="I6" s="343"/>
      <c r="J6" s="344"/>
      <c r="K6" s="344"/>
      <c r="L6" s="344"/>
      <c r="M6" s="344"/>
      <c r="N6" s="345"/>
      <c r="O6"/>
      <c r="P6" s="125"/>
      <c r="Q6" s="125"/>
      <c r="R6" s="125"/>
      <c r="S6" s="125"/>
      <c r="T6" s="125"/>
      <c r="U6" s="125"/>
      <c r="V6" s="125"/>
      <c r="W6" s="125"/>
      <c r="X6" s="125"/>
      <c r="Y6" s="125"/>
      <c r="Z6" s="125"/>
      <c r="AA6" s="125"/>
      <c r="AB6" s="125"/>
      <c r="AC6" s="125"/>
      <c r="AD6" s="125"/>
      <c r="AE6" s="125"/>
      <c r="AF6" s="125"/>
      <c r="AG6" s="124"/>
    </row>
    <row r="7" spans="1:38" ht="7.5" customHeight="1" thickBot="1" x14ac:dyDescent="0.25">
      <c r="A7" s="124"/>
      <c r="B7" s="127"/>
      <c r="C7" s="127"/>
      <c r="D7" s="127"/>
      <c r="E7" s="127"/>
      <c r="F7" s="127"/>
      <c r="G7" s="127"/>
      <c r="H7" s="127"/>
      <c r="I7" s="128"/>
      <c r="J7" s="128"/>
      <c r="K7" s="129"/>
      <c r="L7" s="129"/>
      <c r="M7" s="129"/>
      <c r="N7" s="129"/>
      <c r="O7" s="129"/>
      <c r="P7" s="129"/>
      <c r="Q7" s="129"/>
      <c r="R7" s="129"/>
      <c r="S7" s="129"/>
      <c r="T7" s="129"/>
      <c r="U7" s="129"/>
      <c r="V7" s="129"/>
      <c r="W7" s="129"/>
      <c r="X7" s="129"/>
      <c r="Y7" s="129"/>
      <c r="Z7" s="129"/>
      <c r="AA7" s="129"/>
      <c r="AB7" s="129"/>
      <c r="AC7" s="129"/>
      <c r="AD7" s="129"/>
      <c r="AE7" s="129"/>
      <c r="AF7" s="129"/>
      <c r="AG7" s="124"/>
    </row>
    <row r="8" spans="1:38" ht="22.5" customHeight="1" thickBot="1" x14ac:dyDescent="0.25">
      <c r="A8" s="124"/>
      <c r="B8" s="256" t="s">
        <v>212</v>
      </c>
      <c r="C8" s="257"/>
      <c r="D8" s="257"/>
      <c r="E8" s="257"/>
      <c r="F8" s="257"/>
      <c r="G8" s="257"/>
      <c r="H8" s="258"/>
      <c r="I8" s="346"/>
      <c r="J8" s="347"/>
      <c r="K8" s="347"/>
      <c r="L8" s="348"/>
      <c r="M8" s="128"/>
      <c r="N8" s="125"/>
      <c r="O8" s="125"/>
      <c r="P8" s="125"/>
      <c r="Q8" s="125"/>
      <c r="R8" s="125"/>
      <c r="S8" s="125"/>
      <c r="T8" s="125"/>
      <c r="U8" s="125"/>
      <c r="V8" s="125"/>
      <c r="W8" s="125"/>
      <c r="X8" s="125"/>
      <c r="Y8" s="125"/>
      <c r="Z8" s="125"/>
      <c r="AA8" s="125"/>
      <c r="AB8" s="125"/>
      <c r="AC8" s="125"/>
      <c r="AD8" s="125"/>
      <c r="AE8" s="125"/>
      <c r="AF8" s="125"/>
      <c r="AG8" s="124"/>
    </row>
    <row r="9" spans="1:38" ht="7.5" customHeight="1" thickBot="1" x14ac:dyDescent="0.3">
      <c r="A9" s="124"/>
      <c r="B9" s="127"/>
      <c r="C9" s="127"/>
      <c r="D9" s="127"/>
      <c r="E9" s="127"/>
      <c r="F9" s="127"/>
      <c r="G9" s="127"/>
      <c r="H9" s="127"/>
      <c r="I9" s="129"/>
      <c r="J9" s="129"/>
      <c r="K9" s="129"/>
      <c r="L9" s="129"/>
      <c r="M9" s="129"/>
      <c r="N9" s="129"/>
      <c r="O9" s="129"/>
      <c r="P9" s="129"/>
      <c r="Q9" s="129"/>
      <c r="R9" s="129"/>
      <c r="S9" s="129"/>
      <c r="T9" s="129"/>
      <c r="U9" s="129"/>
      <c r="V9" s="129"/>
      <c r="W9" s="129"/>
      <c r="X9" s="129"/>
      <c r="Y9" s="129"/>
      <c r="Z9" s="129"/>
      <c r="AA9" s="129"/>
      <c r="AB9" s="129"/>
      <c r="AC9" s="129"/>
      <c r="AD9" s="129"/>
      <c r="AE9" s="129"/>
      <c r="AF9" s="129"/>
      <c r="AG9" s="124"/>
    </row>
    <row r="10" spans="1:38" ht="22.5" customHeight="1" thickBot="1" x14ac:dyDescent="0.25">
      <c r="A10" s="124"/>
      <c r="B10" s="256" t="s">
        <v>141</v>
      </c>
      <c r="C10" s="257"/>
      <c r="D10" s="257"/>
      <c r="E10" s="257"/>
      <c r="F10" s="257"/>
      <c r="G10" s="257"/>
      <c r="H10" s="258"/>
      <c r="I10" s="349"/>
      <c r="J10" s="350"/>
      <c r="K10" s="350"/>
      <c r="L10" s="351"/>
      <c r="M10" s="130"/>
      <c r="N10" s="129"/>
      <c r="O10" s="129"/>
      <c r="P10" s="129"/>
      <c r="Q10" s="129"/>
      <c r="R10" s="129"/>
      <c r="S10" s="129"/>
      <c r="U10" s="129"/>
      <c r="V10" s="129"/>
      <c r="W10" s="129"/>
      <c r="X10" s="129"/>
      <c r="Y10" s="129"/>
      <c r="Z10" s="129"/>
      <c r="AA10" s="129"/>
      <c r="AB10" s="129"/>
      <c r="AC10" s="129"/>
      <c r="AD10" s="129"/>
      <c r="AE10" s="129"/>
      <c r="AF10" s="129"/>
      <c r="AG10" s="124"/>
    </row>
    <row r="11" spans="1:38" ht="7.5" customHeight="1" thickBot="1" x14ac:dyDescent="0.3">
      <c r="A11" s="124"/>
      <c r="B11" s="129"/>
      <c r="C11" s="129"/>
      <c r="D11" s="129"/>
      <c r="E11" s="129"/>
      <c r="F11" s="129"/>
      <c r="G11" s="129"/>
      <c r="H11" s="129"/>
      <c r="I11" s="129"/>
      <c r="J11" s="129"/>
      <c r="K11" s="129"/>
      <c r="L11" s="129"/>
      <c r="M11" s="129"/>
      <c r="N11" s="129"/>
      <c r="O11" s="129"/>
      <c r="P11" s="129"/>
      <c r="Q11" s="129"/>
      <c r="R11" s="129"/>
      <c r="S11" s="129"/>
      <c r="T11" s="129"/>
      <c r="U11" s="129"/>
      <c r="V11" s="129"/>
      <c r="W11" s="129"/>
      <c r="X11" s="129"/>
      <c r="Y11" s="129"/>
      <c r="Z11" s="129"/>
      <c r="AA11" s="129"/>
      <c r="AB11" s="129"/>
      <c r="AC11" s="129"/>
      <c r="AD11" s="129"/>
      <c r="AE11" s="129"/>
      <c r="AF11" s="129"/>
      <c r="AG11" s="124"/>
    </row>
    <row r="12" spans="1:38" ht="22.5" customHeight="1" thickBot="1" x14ac:dyDescent="0.3">
      <c r="A12" s="124"/>
      <c r="B12" s="256" t="s">
        <v>135</v>
      </c>
      <c r="C12" s="257"/>
      <c r="D12" s="257"/>
      <c r="E12" s="258"/>
      <c r="F12" s="259" t="str">
        <f>IF('Výpočty MSP'!C61&lt;2000,"Vyplňte předchozí buňky",'Výpočty MSP'!C61)</f>
        <v>Vyplňte předchozí buňky</v>
      </c>
      <c r="G12" s="259"/>
      <c r="H12" s="260"/>
      <c r="I12" s="352"/>
      <c r="J12" s="352"/>
      <c r="K12" s="352"/>
      <c r="L12" s="353"/>
      <c r="M12" s="361" t="str">
        <f>'Výpočty MSP'!A167</f>
        <v/>
      </c>
      <c r="N12" s="362"/>
      <c r="O12" s="362"/>
      <c r="P12" s="362"/>
      <c r="Q12" s="362"/>
      <c r="R12" s="362"/>
      <c r="S12" s="362"/>
      <c r="T12" s="362"/>
      <c r="U12" s="362"/>
      <c r="V12" s="362"/>
      <c r="W12" s="362"/>
      <c r="X12" s="362"/>
      <c r="Y12" s="362"/>
      <c r="Z12" s="362"/>
      <c r="AA12" s="362"/>
      <c r="AB12" s="362"/>
      <c r="AC12" s="362"/>
      <c r="AD12" s="362"/>
      <c r="AE12" s="362"/>
      <c r="AF12" s="362"/>
      <c r="AG12" s="362"/>
    </row>
    <row r="13" spans="1:38" ht="7.5" customHeight="1" thickBot="1" x14ac:dyDescent="0.3">
      <c r="A13" s="124"/>
      <c r="B13" s="127"/>
      <c r="C13" s="127"/>
      <c r="D13" s="127"/>
      <c r="E13" s="127"/>
      <c r="F13" s="127"/>
      <c r="G13" s="127"/>
      <c r="H13" s="129"/>
      <c r="I13" s="129"/>
      <c r="J13" s="129"/>
      <c r="K13" s="129"/>
      <c r="L13" s="129"/>
      <c r="M13" s="129"/>
      <c r="N13" s="129"/>
      <c r="O13" s="129"/>
      <c r="P13" s="129"/>
      <c r="Q13" s="129"/>
      <c r="R13" s="129"/>
      <c r="S13" s="129"/>
      <c r="T13" s="129"/>
      <c r="U13" s="129"/>
      <c r="V13" s="129"/>
      <c r="W13" s="129"/>
      <c r="X13" s="129"/>
      <c r="Y13" s="129"/>
      <c r="Z13" s="129"/>
      <c r="AA13" s="129"/>
      <c r="AB13" s="129"/>
      <c r="AC13" s="129"/>
      <c r="AD13" s="129"/>
      <c r="AE13" s="129"/>
      <c r="AF13" s="129"/>
      <c r="AG13" s="124"/>
    </row>
    <row r="14" spans="1:38" ht="22.15" customHeight="1" thickBot="1" x14ac:dyDescent="0.3">
      <c r="A14" s="124"/>
      <c r="B14" s="256" t="s">
        <v>146</v>
      </c>
      <c r="C14" s="257"/>
      <c r="D14" s="257"/>
      <c r="E14" s="258"/>
      <c r="F14" s="261" t="str">
        <f>F12</f>
        <v>Vyplňte předchozí buňky</v>
      </c>
      <c r="G14" s="261"/>
      <c r="H14" s="262"/>
      <c r="I14" s="354"/>
      <c r="J14" s="352"/>
      <c r="K14" s="352"/>
      <c r="L14" s="353"/>
      <c r="M14" s="361" t="str">
        <f>'Výpočty MSP'!A171</f>
        <v/>
      </c>
      <c r="N14" s="363"/>
      <c r="O14" s="363"/>
      <c r="P14" s="363"/>
      <c r="Q14" s="363"/>
      <c r="R14" s="363"/>
      <c r="S14" s="363"/>
      <c r="T14" s="363"/>
      <c r="U14" s="363"/>
      <c r="V14" s="363"/>
      <c r="X14" s="129"/>
      <c r="Y14" s="129"/>
      <c r="Z14" s="129"/>
      <c r="AA14" s="129"/>
      <c r="AB14" s="129"/>
      <c r="AC14" s="129"/>
      <c r="AD14" s="129"/>
      <c r="AE14" s="129"/>
      <c r="AF14" s="129"/>
      <c r="AG14" s="124"/>
    </row>
    <row r="15" spans="1:38" ht="28.15" customHeight="1" thickBot="1" x14ac:dyDescent="0.3">
      <c r="A15" s="124"/>
      <c r="B15" s="124"/>
      <c r="C15" s="124"/>
      <c r="D15" s="124"/>
      <c r="E15" s="124"/>
      <c r="F15" s="124"/>
      <c r="G15" s="124"/>
      <c r="H15" s="124"/>
      <c r="I15" s="133"/>
      <c r="J15" s="133"/>
      <c r="K15" s="124"/>
      <c r="L15" s="124"/>
      <c r="M15" s="124"/>
      <c r="N15" s="134"/>
      <c r="O15" s="134"/>
      <c r="P15" s="135"/>
      <c r="Q15" s="135"/>
      <c r="R15" s="135"/>
      <c r="S15" s="135"/>
      <c r="T15" s="135"/>
      <c r="U15" s="124"/>
      <c r="V15" s="124"/>
      <c r="W15" s="124"/>
      <c r="X15" s="134"/>
      <c r="Y15" s="124"/>
      <c r="Z15" s="124"/>
      <c r="AA15" s="124"/>
      <c r="AB15" s="124"/>
      <c r="AC15" s="124"/>
      <c r="AD15" s="124"/>
      <c r="AE15" s="124"/>
      <c r="AF15" s="124"/>
      <c r="AG15" s="134"/>
      <c r="AK15" s="136"/>
      <c r="AL15" s="136"/>
    </row>
    <row r="16" spans="1:38" ht="39.6" customHeight="1" thickBot="1" x14ac:dyDescent="0.3">
      <c r="A16" s="124"/>
      <c r="B16" s="137"/>
      <c r="C16" s="137"/>
      <c r="D16" s="137"/>
      <c r="E16" s="137"/>
      <c r="F16" s="137"/>
      <c r="G16" s="137"/>
      <c r="H16" s="137"/>
      <c r="I16" s="138"/>
      <c r="J16" s="273" t="str">
        <f>PROHLÁŠENÍ!B11</f>
        <v>N</v>
      </c>
      <c r="K16" s="274"/>
      <c r="L16" s="274"/>
      <c r="M16" s="275"/>
      <c r="N16" s="139"/>
      <c r="O16" s="139"/>
      <c r="P16" s="140"/>
      <c r="Q16" s="140"/>
      <c r="R16" s="140"/>
      <c r="S16" s="140"/>
      <c r="T16" s="273" t="str">
        <f>PROHLÁŠENÍ!C11</f>
        <v>N-1</v>
      </c>
      <c r="U16" s="274"/>
      <c r="V16" s="274"/>
      <c r="W16" s="275"/>
      <c r="X16" s="139"/>
      <c r="Y16" s="137"/>
      <c r="Z16" s="137"/>
      <c r="AA16" s="137"/>
      <c r="AB16" s="137"/>
      <c r="AC16" s="273" t="str">
        <f>PROHLÁŠENÍ!D11</f>
        <v>N-2</v>
      </c>
      <c r="AD16" s="274"/>
      <c r="AE16" s="274"/>
      <c r="AF16" s="275"/>
      <c r="AG16" s="139"/>
      <c r="AH16" s="141"/>
      <c r="AI16" s="141"/>
      <c r="AJ16" s="141"/>
      <c r="AK16" s="142"/>
      <c r="AL16" s="136"/>
    </row>
    <row r="17" spans="1:40" ht="9.6" customHeight="1" thickBot="1" x14ac:dyDescent="0.25">
      <c r="A17" s="124"/>
      <c r="B17" s="137"/>
      <c r="C17" s="143"/>
      <c r="D17" s="143"/>
      <c r="E17" s="143"/>
      <c r="F17" s="143"/>
      <c r="G17" s="143"/>
      <c r="H17" s="143"/>
      <c r="I17" s="143"/>
      <c r="J17" s="143"/>
      <c r="K17" s="143"/>
      <c r="L17" s="143"/>
      <c r="M17" s="143"/>
      <c r="N17" s="143"/>
      <c r="O17" s="143"/>
      <c r="P17" s="143"/>
      <c r="Q17" s="143"/>
      <c r="R17" s="143"/>
      <c r="S17" s="143"/>
      <c r="T17" s="143"/>
      <c r="U17" s="143"/>
      <c r="V17" s="143"/>
      <c r="W17" s="143"/>
      <c r="Y17" s="143"/>
      <c r="Z17" s="143"/>
      <c r="AA17" s="143"/>
      <c r="AB17" s="143"/>
      <c r="AC17" s="143"/>
      <c r="AD17" s="143"/>
      <c r="AE17" s="143"/>
      <c r="AF17" s="143"/>
      <c r="AG17" s="139"/>
      <c r="AH17" s="141"/>
      <c r="AI17" s="141"/>
      <c r="AJ17" s="141"/>
      <c r="AK17" s="142"/>
      <c r="AL17" s="136"/>
    </row>
    <row r="18" spans="1:40" ht="51" customHeight="1" x14ac:dyDescent="0.25">
      <c r="A18" s="124"/>
      <c r="B18" s="327" t="s">
        <v>213</v>
      </c>
      <c r="C18" s="297"/>
      <c r="D18" s="297"/>
      <c r="E18" s="298"/>
      <c r="F18" s="298" t="s">
        <v>0</v>
      </c>
      <c r="G18"/>
      <c r="H18" s="137"/>
      <c r="I18" s="137"/>
      <c r="J18" s="290" t="s">
        <v>163</v>
      </c>
      <c r="K18" s="327" t="s">
        <v>154</v>
      </c>
      <c r="L18" s="290" t="s">
        <v>122</v>
      </c>
      <c r="M18" s="290" t="s">
        <v>123</v>
      </c>
      <c r="N18" s="137"/>
      <c r="O18" s="137"/>
      <c r="P18" s="137"/>
      <c r="Q18" s="137"/>
      <c r="R18" s="144"/>
      <c r="S18" s="144"/>
      <c r="T18" s="290" t="s">
        <v>116</v>
      </c>
      <c r="U18" s="290" t="str">
        <f>K18</f>
        <v>Počet zaměstnanců dle daňového přiznání</v>
      </c>
      <c r="V18" s="290" t="s">
        <v>122</v>
      </c>
      <c r="W18" s="290" t="s">
        <v>123</v>
      </c>
      <c r="X18" s="173"/>
      <c r="Y18" s="137"/>
      <c r="Z18" s="137"/>
      <c r="AA18" s="137"/>
      <c r="AB18" s="143"/>
      <c r="AC18" s="290" t="s">
        <v>117</v>
      </c>
      <c r="AD18" s="290" t="str">
        <f>U18</f>
        <v>Počet zaměstnanců dle daňového přiznání</v>
      </c>
      <c r="AE18" s="290" t="s">
        <v>122</v>
      </c>
      <c r="AF18" s="290" t="s">
        <v>123</v>
      </c>
      <c r="AG18" s="139"/>
      <c r="AH18" s="141"/>
      <c r="AI18" s="141"/>
      <c r="AJ18" s="141"/>
      <c r="AK18" s="141"/>
      <c r="AL18" s="136"/>
    </row>
    <row r="19" spans="1:40" ht="8.25" customHeight="1" thickBot="1" x14ac:dyDescent="0.3">
      <c r="A19" s="124"/>
      <c r="B19" s="329"/>
      <c r="C19" s="330"/>
      <c r="D19" s="330"/>
      <c r="E19" s="326"/>
      <c r="F19" s="326"/>
      <c r="G19"/>
      <c r="H19" s="137"/>
      <c r="I19" s="137"/>
      <c r="J19" s="291"/>
      <c r="K19" s="328"/>
      <c r="L19" s="291"/>
      <c r="M19" s="291"/>
      <c r="N19" s="137"/>
      <c r="O19" s="137"/>
      <c r="P19" s="137"/>
      <c r="Q19" s="137"/>
      <c r="R19" s="144"/>
      <c r="S19" s="144"/>
      <c r="T19" s="291"/>
      <c r="U19" s="291"/>
      <c r="V19" s="291"/>
      <c r="W19" s="291"/>
      <c r="X19" s="173"/>
      <c r="Y19" s="137"/>
      <c r="Z19" s="137"/>
      <c r="AA19" s="137"/>
      <c r="AB19" s="143"/>
      <c r="AC19" s="291"/>
      <c r="AD19" s="291"/>
      <c r="AE19" s="291"/>
      <c r="AF19" s="291"/>
      <c r="AG19" s="139"/>
      <c r="AH19" s="141"/>
      <c r="AI19" s="141"/>
      <c r="AJ19" s="141"/>
      <c r="AK19" s="141"/>
      <c r="AL19" s="136"/>
    </row>
    <row r="20" spans="1:40" ht="18.600000000000001" customHeight="1" thickBot="1" x14ac:dyDescent="0.3">
      <c r="A20" s="124"/>
      <c r="B20" s="331" t="str">
        <f>IF(I6="","Nejprve vyplňte všech 5 úvodních otázek",I6)</f>
        <v>Nejprve vyplňte všech 5 úvodních otázek</v>
      </c>
      <c r="C20" s="332"/>
      <c r="D20" s="332"/>
      <c r="E20" s="332"/>
      <c r="F20" s="169" t="str">
        <f>IF(I8="","",I8)</f>
        <v/>
      </c>
      <c r="G20"/>
      <c r="H20" s="137"/>
      <c r="I20" s="137"/>
      <c r="J20" s="215" t="str">
        <f>IF('Výpočty MSP'!A46=SKUPINA!I12,'Výpočty MSP'!C71,'Výpočty MSP'!C69)</f>
        <v>Automaticky</v>
      </c>
      <c r="K20" s="226"/>
      <c r="L20" s="227"/>
      <c r="M20" s="228"/>
      <c r="N20" s="137"/>
      <c r="O20" s="137"/>
      <c r="P20" s="137"/>
      <c r="Q20" s="137"/>
      <c r="R20" s="145"/>
      <c r="S20" s="145"/>
      <c r="T20" s="215" t="str">
        <f>IF(J20="Automaticky","Automaticky",J20-1)</f>
        <v>Automaticky</v>
      </c>
      <c r="U20" s="226"/>
      <c r="V20" s="227"/>
      <c r="W20" s="228"/>
      <c r="X20" s="174"/>
      <c r="Y20" s="137"/>
      <c r="Z20" s="137"/>
      <c r="AA20" s="137"/>
      <c r="AB20" s="143"/>
      <c r="AC20" s="215" t="str">
        <f>IF(J20="Automaticky","Automaticky",J20-2)</f>
        <v>Automaticky</v>
      </c>
      <c r="AD20" s="226"/>
      <c r="AE20" s="227"/>
      <c r="AF20" s="228"/>
      <c r="AG20" s="176"/>
      <c r="AH20" s="141"/>
      <c r="AI20" s="141"/>
      <c r="AJ20" s="141"/>
      <c r="AK20" s="141"/>
      <c r="AL20" s="136"/>
    </row>
    <row r="21" spans="1:40" s="132" customFormat="1" ht="9" customHeight="1" thickBot="1" x14ac:dyDescent="0.3">
      <c r="A21" s="146"/>
      <c r="B21" s="147"/>
      <c r="C21" s="147"/>
      <c r="D21" s="147"/>
      <c r="E21" s="148"/>
      <c r="F21" s="147"/>
      <c r="G21"/>
      <c r="H21" s="139"/>
      <c r="I21" s="148"/>
      <c r="J21" s="148"/>
      <c r="K21" s="139"/>
      <c r="L21" s="139"/>
      <c r="M21" s="139"/>
      <c r="N21" s="139"/>
      <c r="O21" s="148"/>
      <c r="P21" s="148"/>
      <c r="Q21" s="148"/>
      <c r="R21" s="148"/>
      <c r="S21" s="148"/>
      <c r="T21" s="148"/>
      <c r="U21" s="139"/>
      <c r="V21" s="139"/>
      <c r="W21" s="139"/>
      <c r="X21" s="173"/>
      <c r="Y21" s="148"/>
      <c r="Z21" s="148"/>
      <c r="AA21" s="148"/>
      <c r="AB21" s="148"/>
      <c r="AC21" s="148"/>
      <c r="AD21" s="139"/>
      <c r="AE21" s="139"/>
      <c r="AF21" s="139"/>
      <c r="AG21" s="139"/>
      <c r="AH21" s="149"/>
      <c r="AI21" s="149"/>
      <c r="AJ21" s="149"/>
      <c r="AK21" s="150"/>
    </row>
    <row r="22" spans="1:40" ht="38.25" customHeight="1" x14ac:dyDescent="0.25">
      <c r="A22" s="124"/>
      <c r="B22" s="333" t="s">
        <v>214</v>
      </c>
      <c r="C22" s="334"/>
      <c r="D22" s="334"/>
      <c r="E22" s="335"/>
      <c r="F22" s="339" t="s">
        <v>0</v>
      </c>
      <c r="G22"/>
      <c r="H22" s="137"/>
      <c r="I22" s="137"/>
      <c r="J22" s="290" t="str">
        <f>J18</f>
        <v>Rok posl. podaného daňového přiznání</v>
      </c>
      <c r="K22" s="341" t="str">
        <f>K18</f>
        <v>Počet zaměstnanců dle daňového přiznání</v>
      </c>
      <c r="L22" s="290" t="str">
        <f>L18</f>
        <v>Aktiva/
Majetek
v tis. CZK</v>
      </c>
      <c r="M22" s="290" t="str">
        <f>M18</f>
        <v>Obrat/
Příjmy
v tis. CZK</v>
      </c>
      <c r="N22" s="325"/>
      <c r="O22" s="137"/>
      <c r="P22" s="137"/>
      <c r="Q22" s="137"/>
      <c r="R22" s="137"/>
      <c r="S22" s="137"/>
      <c r="T22" s="290" t="str">
        <f>T18</f>
        <v>Rok - 1</v>
      </c>
      <c r="U22" s="290" t="str">
        <f>U18</f>
        <v>Počet zaměstnanců dle daňového přiznání</v>
      </c>
      <c r="V22" s="290" t="str">
        <f>V18</f>
        <v>Aktiva/
Majetek
v tis. CZK</v>
      </c>
      <c r="W22" s="323" t="str">
        <f>W18</f>
        <v>Obrat/
Příjmy
v tis. CZK</v>
      </c>
      <c r="X22" s="173"/>
      <c r="Y22" s="137"/>
      <c r="Z22" s="137"/>
      <c r="AA22" s="137"/>
      <c r="AB22" s="137"/>
      <c r="AC22" s="290" t="str">
        <f>AC18</f>
        <v>Rok - 2</v>
      </c>
      <c r="AD22" s="290" t="str">
        <f>AD18</f>
        <v>Počet zaměstnanců dle daňového přiznání</v>
      </c>
      <c r="AE22" s="290" t="str">
        <f>AE18</f>
        <v>Aktiva/
Majetek
v tis. CZK</v>
      </c>
      <c r="AF22" s="323" t="str">
        <f>AF18</f>
        <v>Obrat/
Příjmy
v tis. CZK</v>
      </c>
      <c r="AG22" s="144"/>
      <c r="AH22" s="141"/>
      <c r="AI22" s="141"/>
      <c r="AJ22" s="141"/>
      <c r="AK22" s="141"/>
    </row>
    <row r="23" spans="1:40" ht="36" customHeight="1" thickBot="1" x14ac:dyDescent="0.3">
      <c r="A23" s="124"/>
      <c r="B23" s="336"/>
      <c r="C23" s="337"/>
      <c r="D23" s="337"/>
      <c r="E23" s="338"/>
      <c r="F23" s="340"/>
      <c r="G23" s="233"/>
      <c r="H23" s="272" t="str">
        <f>'Výpočty MSP'!A157</f>
        <v/>
      </c>
      <c r="I23" s="137"/>
      <c r="J23" s="291"/>
      <c r="K23" s="342"/>
      <c r="L23" s="291"/>
      <c r="M23" s="291"/>
      <c r="N23" s="325"/>
      <c r="O23" s="137"/>
      <c r="P23" s="137"/>
      <c r="Q23" s="137"/>
      <c r="R23" s="137"/>
      <c r="S23" s="137"/>
      <c r="T23" s="291"/>
      <c r="U23" s="291"/>
      <c r="V23" s="291"/>
      <c r="W23" s="324"/>
      <c r="X23" s="137"/>
      <c r="Y23" s="137"/>
      <c r="Z23" s="137"/>
      <c r="AA23" s="137"/>
      <c r="AB23" s="137"/>
      <c r="AC23" s="291"/>
      <c r="AD23" s="291"/>
      <c r="AE23" s="291"/>
      <c r="AF23" s="324"/>
      <c r="AG23" s="144"/>
      <c r="AH23" s="141"/>
      <c r="AI23" s="141"/>
      <c r="AJ23" s="141"/>
      <c r="AK23" s="141"/>
    </row>
    <row r="24" spans="1:40" ht="18" customHeight="1" x14ac:dyDescent="0.25">
      <c r="A24" s="124"/>
      <c r="B24" s="269" t="s">
        <v>190</v>
      </c>
      <c r="C24" s="270"/>
      <c r="D24" s="270"/>
      <c r="E24" s="270"/>
      <c r="F24" s="271"/>
      <c r="G24" s="292" t="str">
        <f>'Výpočty MSP'!A156</f>
        <v/>
      </c>
      <c r="H24" s="272"/>
      <c r="I24" s="137"/>
      <c r="J24" s="287" t="s">
        <v>124</v>
      </c>
      <c r="K24" s="288"/>
      <c r="L24" s="288"/>
      <c r="M24" s="289"/>
      <c r="N24" s="151"/>
      <c r="O24" s="137"/>
      <c r="P24" s="137"/>
      <c r="Q24" s="137"/>
      <c r="R24" s="137"/>
      <c r="S24" s="137"/>
      <c r="T24" s="287" t="str">
        <f>J24</f>
        <v>Aktivní vazby</v>
      </c>
      <c r="U24" s="288"/>
      <c r="V24" s="288"/>
      <c r="W24" s="289"/>
      <c r="X24" s="137"/>
      <c r="Y24" s="137"/>
      <c r="Z24" s="137"/>
      <c r="AA24" s="137"/>
      <c r="AB24" s="137"/>
      <c r="AC24" s="287" t="str">
        <f>J24</f>
        <v>Aktivní vazby</v>
      </c>
      <c r="AD24" s="288"/>
      <c r="AE24" s="288"/>
      <c r="AF24" s="289"/>
      <c r="AG24" s="144"/>
      <c r="AH24" s="141"/>
      <c r="AI24" s="141"/>
      <c r="AJ24" s="141"/>
      <c r="AK24" s="141"/>
    </row>
    <row r="25" spans="1:40" ht="13.9" customHeight="1" x14ac:dyDescent="0.2">
      <c r="A25" s="124"/>
      <c r="B25" s="265"/>
      <c r="C25" s="266"/>
      <c r="D25" s="266"/>
      <c r="E25" s="266"/>
      <c r="F25" s="234"/>
      <c r="G25" s="292"/>
      <c r="H25" s="272"/>
      <c r="I25" s="137"/>
      <c r="J25" s="188"/>
      <c r="K25" s="219"/>
      <c r="L25" s="220"/>
      <c r="M25" s="221"/>
      <c r="N25" s="186"/>
      <c r="O25" s="137"/>
      <c r="P25" s="137"/>
      <c r="Q25" s="137"/>
      <c r="R25" s="137"/>
      <c r="S25" s="137"/>
      <c r="T25" s="192" t="str">
        <f>IF(J25&gt;2000,J25-1,"Automaticky")</f>
        <v>Automaticky</v>
      </c>
      <c r="U25" s="219"/>
      <c r="V25" s="220"/>
      <c r="W25" s="221"/>
      <c r="X25" s="130"/>
      <c r="Y25" s="137"/>
      <c r="Z25" s="137"/>
      <c r="AA25" s="137"/>
      <c r="AB25" s="137"/>
      <c r="AC25" s="192" t="str">
        <f>IF(J25&gt;2000,J25-2,"Automaticky")</f>
        <v>Automaticky</v>
      </c>
      <c r="AD25" s="219"/>
      <c r="AE25" s="220"/>
      <c r="AF25" s="221"/>
      <c r="AG25" s="177"/>
      <c r="AH25" s="152"/>
      <c r="AI25" s="152"/>
      <c r="AJ25" s="152"/>
      <c r="AK25" s="141"/>
      <c r="AL25" s="153"/>
      <c r="AM25" s="153"/>
      <c r="AN25" s="153"/>
    </row>
    <row r="26" spans="1:40" ht="13.9" customHeight="1" x14ac:dyDescent="0.2">
      <c r="A26" s="124"/>
      <c r="B26" s="265"/>
      <c r="C26" s="266"/>
      <c r="D26" s="266"/>
      <c r="E26" s="266"/>
      <c r="F26" s="234"/>
      <c r="G26" s="292"/>
      <c r="H26" s="272"/>
      <c r="I26" s="137"/>
      <c r="J26" s="188"/>
      <c r="K26" s="219"/>
      <c r="L26" s="220"/>
      <c r="M26" s="221"/>
      <c r="N26" s="186"/>
      <c r="O26" s="137"/>
      <c r="P26" s="137"/>
      <c r="Q26" s="137"/>
      <c r="R26" s="137"/>
      <c r="S26" s="137"/>
      <c r="T26" s="192" t="str">
        <f>IF(J26&gt;2000,J26-1,"")</f>
        <v/>
      </c>
      <c r="U26" s="219"/>
      <c r="V26" s="220"/>
      <c r="W26" s="221"/>
      <c r="X26" s="130"/>
      <c r="Y26" s="137"/>
      <c r="Z26" s="137"/>
      <c r="AA26" s="137"/>
      <c r="AB26" s="137"/>
      <c r="AC26" s="192" t="str">
        <f>IF(J26&gt;2000,J26-2,"")</f>
        <v/>
      </c>
      <c r="AD26" s="219"/>
      <c r="AE26" s="220"/>
      <c r="AF26" s="221"/>
      <c r="AG26" s="177"/>
      <c r="AH26" s="137"/>
      <c r="AI26" s="141"/>
      <c r="AJ26" s="141"/>
      <c r="AK26" s="141"/>
    </row>
    <row r="27" spans="1:40" ht="13.9" customHeight="1" x14ac:dyDescent="0.2">
      <c r="A27" s="124"/>
      <c r="B27" s="265"/>
      <c r="C27" s="266"/>
      <c r="D27" s="266"/>
      <c r="E27" s="266"/>
      <c r="F27" s="234"/>
      <c r="G27" s="292"/>
      <c r="H27" s="272"/>
      <c r="I27" s="137"/>
      <c r="J27" s="188"/>
      <c r="K27" s="219"/>
      <c r="L27" s="220"/>
      <c r="M27" s="221"/>
      <c r="N27" s="186"/>
      <c r="O27" s="137"/>
      <c r="P27" s="137"/>
      <c r="Q27" s="137"/>
      <c r="R27" s="137"/>
      <c r="S27" s="137"/>
      <c r="T27" s="192" t="str">
        <f>IF(J27&gt;2000,J27-1,"")</f>
        <v/>
      </c>
      <c r="U27" s="219"/>
      <c r="V27" s="220"/>
      <c r="W27" s="221"/>
      <c r="X27" s="130"/>
      <c r="Y27" s="137"/>
      <c r="Z27" s="137"/>
      <c r="AA27" s="137"/>
      <c r="AB27" s="137"/>
      <c r="AC27" s="192" t="str">
        <f>IF(J27&gt;2000,J27-2,"")</f>
        <v/>
      </c>
      <c r="AD27" s="219"/>
      <c r="AE27" s="220"/>
      <c r="AF27" s="221"/>
      <c r="AG27" s="177"/>
      <c r="AH27" s="137"/>
      <c r="AI27" s="141"/>
      <c r="AJ27" s="141"/>
      <c r="AK27" s="141"/>
    </row>
    <row r="28" spans="1:40" ht="13.9" customHeight="1" x14ac:dyDescent="0.2">
      <c r="A28" s="124"/>
      <c r="B28" s="265"/>
      <c r="C28" s="266"/>
      <c r="D28" s="266"/>
      <c r="E28" s="266"/>
      <c r="F28" s="234"/>
      <c r="G28" s="292"/>
      <c r="H28" s="272"/>
      <c r="I28" s="137"/>
      <c r="J28" s="188"/>
      <c r="K28" s="219"/>
      <c r="L28" s="220"/>
      <c r="M28" s="221"/>
      <c r="N28" s="186"/>
      <c r="O28" s="137"/>
      <c r="P28" s="137"/>
      <c r="Q28" s="137"/>
      <c r="R28" s="137"/>
      <c r="S28" s="137"/>
      <c r="T28" s="192" t="str">
        <f t="shared" ref="T28:T46" si="0">IF(J28&gt;2000,J28-1,"")</f>
        <v/>
      </c>
      <c r="U28" s="219"/>
      <c r="V28" s="220"/>
      <c r="W28" s="221"/>
      <c r="X28" s="130"/>
      <c r="Y28" s="137"/>
      <c r="Z28" s="137"/>
      <c r="AA28" s="137"/>
      <c r="AB28" s="137"/>
      <c r="AC28" s="192" t="str">
        <f t="shared" ref="AC28:AC46" si="1">IF(J28&gt;2000,J28-2,"")</f>
        <v/>
      </c>
      <c r="AD28" s="219"/>
      <c r="AE28" s="220"/>
      <c r="AF28" s="221"/>
      <c r="AG28" s="177"/>
      <c r="AH28" s="137"/>
      <c r="AI28" s="141"/>
      <c r="AJ28" s="141"/>
      <c r="AK28" s="141"/>
    </row>
    <row r="29" spans="1:40" ht="13.9" customHeight="1" x14ac:dyDescent="0.2">
      <c r="A29" s="124"/>
      <c r="B29" s="265"/>
      <c r="C29" s="266"/>
      <c r="D29" s="266"/>
      <c r="E29" s="266"/>
      <c r="F29" s="234"/>
      <c r="G29" s="292"/>
      <c r="H29" s="272"/>
      <c r="I29" s="137"/>
      <c r="J29" s="188"/>
      <c r="K29" s="219"/>
      <c r="L29" s="220"/>
      <c r="M29" s="221"/>
      <c r="N29" s="186"/>
      <c r="O29" s="137"/>
      <c r="P29" s="137"/>
      <c r="Q29" s="137"/>
      <c r="R29" s="137"/>
      <c r="S29" s="137"/>
      <c r="T29" s="192" t="str">
        <f t="shared" si="0"/>
        <v/>
      </c>
      <c r="U29" s="219"/>
      <c r="V29" s="220"/>
      <c r="W29" s="221"/>
      <c r="X29" s="130"/>
      <c r="Y29" s="137"/>
      <c r="Z29" s="137"/>
      <c r="AA29" s="137"/>
      <c r="AB29" s="137"/>
      <c r="AC29" s="192" t="str">
        <f t="shared" si="1"/>
        <v/>
      </c>
      <c r="AD29" s="219"/>
      <c r="AE29" s="220"/>
      <c r="AF29" s="221"/>
      <c r="AG29" s="177"/>
      <c r="AH29" s="137"/>
      <c r="AI29" s="141"/>
      <c r="AJ29" s="141"/>
      <c r="AK29" s="141"/>
    </row>
    <row r="30" spans="1:40" ht="13.9" customHeight="1" x14ac:dyDescent="0.2">
      <c r="A30" s="124"/>
      <c r="B30" s="265"/>
      <c r="C30" s="266"/>
      <c r="D30" s="266"/>
      <c r="E30" s="266"/>
      <c r="F30" s="234"/>
      <c r="G30" s="292"/>
      <c r="H30" s="272"/>
      <c r="I30" s="137"/>
      <c r="J30" s="188"/>
      <c r="K30" s="219"/>
      <c r="L30" s="220"/>
      <c r="M30" s="221"/>
      <c r="N30" s="186"/>
      <c r="O30" s="137"/>
      <c r="P30" s="137"/>
      <c r="Q30" s="137"/>
      <c r="R30" s="137"/>
      <c r="S30" s="137"/>
      <c r="T30" s="192" t="str">
        <f t="shared" si="0"/>
        <v/>
      </c>
      <c r="U30" s="219"/>
      <c r="V30" s="220"/>
      <c r="W30" s="221"/>
      <c r="X30" s="130"/>
      <c r="Y30" s="137"/>
      <c r="Z30" s="137"/>
      <c r="AA30" s="137"/>
      <c r="AB30" s="137"/>
      <c r="AC30" s="192" t="str">
        <f t="shared" si="1"/>
        <v/>
      </c>
      <c r="AD30" s="219"/>
      <c r="AE30" s="220"/>
      <c r="AF30" s="221"/>
      <c r="AG30" s="177"/>
      <c r="AH30" s="137"/>
      <c r="AI30" s="141"/>
      <c r="AJ30" s="141"/>
      <c r="AK30" s="141"/>
    </row>
    <row r="31" spans="1:40" ht="13.9" customHeight="1" x14ac:dyDescent="0.2">
      <c r="A31" s="124"/>
      <c r="B31" s="265"/>
      <c r="C31" s="266"/>
      <c r="D31" s="266"/>
      <c r="E31" s="266"/>
      <c r="F31" s="234"/>
      <c r="G31" s="292"/>
      <c r="H31" s="272"/>
      <c r="I31" s="137"/>
      <c r="J31" s="188"/>
      <c r="K31" s="219"/>
      <c r="L31" s="220"/>
      <c r="M31" s="221"/>
      <c r="N31" s="186"/>
      <c r="O31" s="137"/>
      <c r="P31" s="137"/>
      <c r="Q31" s="137"/>
      <c r="R31" s="137"/>
      <c r="S31" s="137"/>
      <c r="T31" s="192" t="str">
        <f t="shared" si="0"/>
        <v/>
      </c>
      <c r="U31" s="219"/>
      <c r="V31" s="220"/>
      <c r="W31" s="221"/>
      <c r="X31" s="130"/>
      <c r="Y31" s="137"/>
      <c r="Z31" s="137"/>
      <c r="AA31" s="137"/>
      <c r="AB31" s="137"/>
      <c r="AC31" s="192" t="str">
        <f t="shared" si="1"/>
        <v/>
      </c>
      <c r="AD31" s="219"/>
      <c r="AE31" s="220"/>
      <c r="AF31" s="221"/>
      <c r="AG31" s="177"/>
      <c r="AH31" s="137"/>
      <c r="AI31" s="141"/>
      <c r="AJ31" s="141"/>
      <c r="AK31" s="141"/>
    </row>
    <row r="32" spans="1:40" ht="13.9" customHeight="1" x14ac:dyDescent="0.2">
      <c r="A32" s="124"/>
      <c r="B32" s="265"/>
      <c r="C32" s="266"/>
      <c r="D32" s="266"/>
      <c r="E32" s="266"/>
      <c r="F32" s="234"/>
      <c r="G32" s="292"/>
      <c r="H32" s="272"/>
      <c r="I32" s="137"/>
      <c r="J32" s="188"/>
      <c r="K32" s="219"/>
      <c r="L32" s="220"/>
      <c r="M32" s="221"/>
      <c r="N32" s="186"/>
      <c r="O32" s="137"/>
      <c r="P32" s="137"/>
      <c r="Q32" s="137"/>
      <c r="R32" s="137"/>
      <c r="S32" s="137"/>
      <c r="T32" s="192" t="str">
        <f t="shared" si="0"/>
        <v/>
      </c>
      <c r="U32" s="219"/>
      <c r="V32" s="220"/>
      <c r="W32" s="221"/>
      <c r="X32" s="130"/>
      <c r="Y32" s="137"/>
      <c r="Z32" s="137"/>
      <c r="AA32" s="137"/>
      <c r="AB32" s="137"/>
      <c r="AC32" s="192" t="str">
        <f t="shared" si="1"/>
        <v/>
      </c>
      <c r="AD32" s="219"/>
      <c r="AE32" s="220"/>
      <c r="AF32" s="221"/>
      <c r="AG32" s="177"/>
      <c r="AH32" s="137"/>
      <c r="AI32" s="141"/>
      <c r="AJ32" s="141"/>
      <c r="AK32" s="141"/>
    </row>
    <row r="33" spans="1:37" ht="13.9" customHeight="1" x14ac:dyDescent="0.2">
      <c r="A33" s="124"/>
      <c r="B33" s="265"/>
      <c r="C33" s="266"/>
      <c r="D33" s="266"/>
      <c r="E33" s="266"/>
      <c r="F33" s="234"/>
      <c r="G33" s="292"/>
      <c r="H33" s="272"/>
      <c r="I33" s="137"/>
      <c r="J33" s="188"/>
      <c r="K33" s="219"/>
      <c r="L33" s="220"/>
      <c r="M33" s="221"/>
      <c r="N33" s="186"/>
      <c r="O33" s="137"/>
      <c r="P33" s="137"/>
      <c r="Q33" s="137"/>
      <c r="R33" s="137"/>
      <c r="S33" s="137"/>
      <c r="T33" s="192" t="str">
        <f t="shared" si="0"/>
        <v/>
      </c>
      <c r="U33" s="219"/>
      <c r="V33" s="220"/>
      <c r="W33" s="221"/>
      <c r="X33" s="130"/>
      <c r="Y33" s="137"/>
      <c r="Z33" s="137"/>
      <c r="AA33" s="137"/>
      <c r="AB33" s="137"/>
      <c r="AC33" s="192" t="str">
        <f t="shared" si="1"/>
        <v/>
      </c>
      <c r="AD33" s="219"/>
      <c r="AE33" s="220"/>
      <c r="AF33" s="221"/>
      <c r="AG33" s="177"/>
      <c r="AH33" s="137"/>
      <c r="AI33" s="141"/>
      <c r="AJ33" s="141"/>
      <c r="AK33" s="141"/>
    </row>
    <row r="34" spans="1:37" ht="13.9" customHeight="1" x14ac:dyDescent="0.2">
      <c r="A34" s="124"/>
      <c r="B34" s="265"/>
      <c r="C34" s="266"/>
      <c r="D34" s="266"/>
      <c r="E34" s="266"/>
      <c r="F34" s="234"/>
      <c r="G34" s="292"/>
      <c r="H34" s="272"/>
      <c r="I34" s="137"/>
      <c r="J34" s="188"/>
      <c r="K34" s="219"/>
      <c r="L34" s="220"/>
      <c r="M34" s="221"/>
      <c r="N34" s="186"/>
      <c r="O34" s="137"/>
      <c r="P34" s="137"/>
      <c r="Q34" s="137"/>
      <c r="R34" s="137"/>
      <c r="S34" s="137"/>
      <c r="T34" s="192" t="str">
        <f t="shared" si="0"/>
        <v/>
      </c>
      <c r="U34" s="219"/>
      <c r="V34" s="220"/>
      <c r="W34" s="221"/>
      <c r="X34" s="130"/>
      <c r="Y34" s="137"/>
      <c r="Z34" s="137"/>
      <c r="AA34" s="137"/>
      <c r="AB34" s="137"/>
      <c r="AC34" s="192" t="str">
        <f t="shared" si="1"/>
        <v/>
      </c>
      <c r="AD34" s="219"/>
      <c r="AE34" s="220"/>
      <c r="AF34" s="221"/>
      <c r="AG34" s="177"/>
      <c r="AH34" s="137"/>
      <c r="AI34" s="141"/>
      <c r="AJ34" s="141"/>
      <c r="AK34" s="141"/>
    </row>
    <row r="35" spans="1:37" ht="13.9" customHeight="1" x14ac:dyDescent="0.2">
      <c r="A35" s="124"/>
      <c r="B35" s="265"/>
      <c r="C35" s="266"/>
      <c r="D35" s="266"/>
      <c r="E35" s="266"/>
      <c r="F35" s="234"/>
      <c r="G35" s="292"/>
      <c r="H35" s="272"/>
      <c r="I35" s="137"/>
      <c r="J35" s="188"/>
      <c r="K35" s="219"/>
      <c r="L35" s="220"/>
      <c r="M35" s="221"/>
      <c r="N35" s="186"/>
      <c r="O35" s="137"/>
      <c r="P35" s="137"/>
      <c r="Q35" s="137"/>
      <c r="R35" s="137"/>
      <c r="S35" s="137"/>
      <c r="T35" s="192" t="str">
        <f t="shared" si="0"/>
        <v/>
      </c>
      <c r="U35" s="219"/>
      <c r="V35" s="220"/>
      <c r="W35" s="221"/>
      <c r="X35" s="130"/>
      <c r="Y35" s="137"/>
      <c r="Z35" s="137"/>
      <c r="AA35" s="137"/>
      <c r="AB35" s="137"/>
      <c r="AC35" s="192" t="str">
        <f t="shared" si="1"/>
        <v/>
      </c>
      <c r="AD35" s="219"/>
      <c r="AE35" s="220"/>
      <c r="AF35" s="221"/>
      <c r="AG35" s="177"/>
      <c r="AH35" s="137"/>
      <c r="AI35" s="141"/>
      <c r="AJ35" s="141"/>
      <c r="AK35" s="141"/>
    </row>
    <row r="36" spans="1:37" ht="13.9" customHeight="1" x14ac:dyDescent="0.2">
      <c r="A36" s="124"/>
      <c r="B36" s="265"/>
      <c r="C36" s="266"/>
      <c r="D36" s="266"/>
      <c r="E36" s="266"/>
      <c r="F36" s="234"/>
      <c r="G36" s="292"/>
      <c r="H36" s="272"/>
      <c r="I36" s="137"/>
      <c r="J36" s="188"/>
      <c r="K36" s="219"/>
      <c r="L36" s="220"/>
      <c r="M36" s="221"/>
      <c r="N36" s="186"/>
      <c r="O36" s="137"/>
      <c r="P36" s="137"/>
      <c r="Q36" s="137"/>
      <c r="R36" s="137"/>
      <c r="S36" s="137"/>
      <c r="T36" s="192" t="str">
        <f t="shared" si="0"/>
        <v/>
      </c>
      <c r="U36" s="219"/>
      <c r="V36" s="220"/>
      <c r="W36" s="221"/>
      <c r="X36" s="130"/>
      <c r="Y36" s="137"/>
      <c r="Z36" s="137"/>
      <c r="AA36" s="137"/>
      <c r="AB36" s="137"/>
      <c r="AC36" s="192" t="str">
        <f t="shared" si="1"/>
        <v/>
      </c>
      <c r="AD36" s="219"/>
      <c r="AE36" s="220"/>
      <c r="AF36" s="221"/>
      <c r="AG36" s="177"/>
      <c r="AH36" s="137"/>
      <c r="AI36" s="141"/>
      <c r="AJ36" s="141"/>
      <c r="AK36" s="141"/>
    </row>
    <row r="37" spans="1:37" ht="13.9" customHeight="1" x14ac:dyDescent="0.2">
      <c r="A37" s="124"/>
      <c r="B37" s="265"/>
      <c r="C37" s="266"/>
      <c r="D37" s="266"/>
      <c r="E37" s="266"/>
      <c r="F37" s="234"/>
      <c r="G37" s="292"/>
      <c r="H37" s="272"/>
      <c r="I37" s="137"/>
      <c r="J37" s="188"/>
      <c r="K37" s="219"/>
      <c r="L37" s="220"/>
      <c r="M37" s="221"/>
      <c r="N37" s="186"/>
      <c r="O37" s="137"/>
      <c r="P37" s="137"/>
      <c r="Q37" s="137"/>
      <c r="R37" s="137"/>
      <c r="S37" s="137"/>
      <c r="T37" s="192" t="str">
        <f t="shared" si="0"/>
        <v/>
      </c>
      <c r="U37" s="219"/>
      <c r="V37" s="220"/>
      <c r="W37" s="221"/>
      <c r="X37" s="130"/>
      <c r="Y37" s="137"/>
      <c r="Z37" s="137"/>
      <c r="AA37" s="137"/>
      <c r="AB37" s="137"/>
      <c r="AC37" s="192" t="str">
        <f t="shared" si="1"/>
        <v/>
      </c>
      <c r="AD37" s="219"/>
      <c r="AE37" s="220"/>
      <c r="AF37" s="221"/>
      <c r="AG37" s="177"/>
      <c r="AH37" s="137"/>
      <c r="AI37" s="141"/>
      <c r="AJ37" s="141"/>
      <c r="AK37" s="141"/>
    </row>
    <row r="38" spans="1:37" ht="13.9" customHeight="1" x14ac:dyDescent="0.2">
      <c r="A38" s="124"/>
      <c r="B38" s="265"/>
      <c r="C38" s="266"/>
      <c r="D38" s="266"/>
      <c r="E38" s="266"/>
      <c r="F38" s="234"/>
      <c r="G38" s="292"/>
      <c r="H38" s="272"/>
      <c r="I38" s="137"/>
      <c r="J38" s="188"/>
      <c r="K38" s="219"/>
      <c r="L38" s="220"/>
      <c r="M38" s="221"/>
      <c r="N38" s="186"/>
      <c r="O38" s="137"/>
      <c r="P38" s="137"/>
      <c r="Q38" s="137"/>
      <c r="R38" s="137"/>
      <c r="S38" s="137"/>
      <c r="T38" s="192" t="str">
        <f t="shared" si="0"/>
        <v/>
      </c>
      <c r="U38" s="219"/>
      <c r="V38" s="220"/>
      <c r="W38" s="221"/>
      <c r="X38" s="130"/>
      <c r="Y38" s="137"/>
      <c r="Z38" s="137"/>
      <c r="AA38" s="137"/>
      <c r="AB38" s="137"/>
      <c r="AC38" s="192" t="str">
        <f t="shared" si="1"/>
        <v/>
      </c>
      <c r="AD38" s="219"/>
      <c r="AE38" s="220"/>
      <c r="AF38" s="221"/>
      <c r="AG38" s="177"/>
      <c r="AH38" s="137"/>
      <c r="AI38" s="141"/>
      <c r="AJ38" s="141"/>
      <c r="AK38" s="141"/>
    </row>
    <row r="39" spans="1:37" ht="13.9" customHeight="1" x14ac:dyDescent="0.2">
      <c r="A39" s="124"/>
      <c r="B39" s="265"/>
      <c r="C39" s="266"/>
      <c r="D39" s="266"/>
      <c r="E39" s="266"/>
      <c r="F39" s="234"/>
      <c r="G39" s="292"/>
      <c r="H39" s="272"/>
      <c r="I39" s="137"/>
      <c r="J39" s="188"/>
      <c r="K39" s="219"/>
      <c r="L39" s="220"/>
      <c r="M39" s="221"/>
      <c r="N39" s="186"/>
      <c r="O39" s="137"/>
      <c r="P39" s="137"/>
      <c r="Q39" s="137"/>
      <c r="R39" s="137"/>
      <c r="S39" s="137"/>
      <c r="T39" s="192" t="str">
        <f t="shared" si="0"/>
        <v/>
      </c>
      <c r="U39" s="219"/>
      <c r="V39" s="220"/>
      <c r="W39" s="221"/>
      <c r="X39" s="130"/>
      <c r="Y39" s="137"/>
      <c r="Z39" s="137"/>
      <c r="AA39" s="137"/>
      <c r="AB39" s="137"/>
      <c r="AC39" s="192" t="str">
        <f t="shared" si="1"/>
        <v/>
      </c>
      <c r="AD39" s="219"/>
      <c r="AE39" s="220"/>
      <c r="AF39" s="221"/>
      <c r="AG39" s="177"/>
      <c r="AH39" s="137"/>
      <c r="AI39" s="141"/>
      <c r="AJ39" s="141"/>
      <c r="AK39" s="141"/>
    </row>
    <row r="40" spans="1:37" ht="13.9" customHeight="1" x14ac:dyDescent="0.2">
      <c r="A40" s="124"/>
      <c r="B40" s="265"/>
      <c r="C40" s="266"/>
      <c r="D40" s="266"/>
      <c r="E40" s="266"/>
      <c r="F40" s="234"/>
      <c r="G40" s="292"/>
      <c r="H40" s="272"/>
      <c r="I40" s="137"/>
      <c r="J40" s="188"/>
      <c r="K40" s="219"/>
      <c r="L40" s="220"/>
      <c r="M40" s="221"/>
      <c r="N40" s="186"/>
      <c r="O40" s="137"/>
      <c r="P40" s="137"/>
      <c r="Q40" s="137"/>
      <c r="R40" s="137"/>
      <c r="S40" s="137"/>
      <c r="T40" s="192" t="str">
        <f t="shared" si="0"/>
        <v/>
      </c>
      <c r="U40" s="219"/>
      <c r="V40" s="220"/>
      <c r="W40" s="221"/>
      <c r="X40" s="130"/>
      <c r="Y40" s="137"/>
      <c r="Z40" s="137"/>
      <c r="AA40" s="137"/>
      <c r="AB40" s="137"/>
      <c r="AC40" s="192" t="str">
        <f t="shared" si="1"/>
        <v/>
      </c>
      <c r="AD40" s="219"/>
      <c r="AE40" s="220"/>
      <c r="AF40" s="221"/>
      <c r="AG40" s="177"/>
      <c r="AH40" s="137"/>
      <c r="AI40" s="141"/>
      <c r="AJ40" s="141"/>
      <c r="AK40" s="141"/>
    </row>
    <row r="41" spans="1:37" ht="13.9" customHeight="1" x14ac:dyDescent="0.2">
      <c r="A41" s="124"/>
      <c r="B41" s="265"/>
      <c r="C41" s="266"/>
      <c r="D41" s="266"/>
      <c r="E41" s="266"/>
      <c r="F41" s="234"/>
      <c r="G41" s="292"/>
      <c r="H41" s="272"/>
      <c r="I41" s="137"/>
      <c r="J41" s="188"/>
      <c r="K41" s="219"/>
      <c r="L41" s="220"/>
      <c r="M41" s="221"/>
      <c r="N41" s="186"/>
      <c r="O41" s="137"/>
      <c r="P41" s="137"/>
      <c r="Q41" s="137"/>
      <c r="R41" s="137"/>
      <c r="S41" s="137"/>
      <c r="T41" s="192" t="str">
        <f t="shared" si="0"/>
        <v/>
      </c>
      <c r="U41" s="219"/>
      <c r="V41" s="220"/>
      <c r="W41" s="221"/>
      <c r="X41" s="130"/>
      <c r="Y41" s="137"/>
      <c r="Z41" s="137"/>
      <c r="AA41" s="137"/>
      <c r="AB41" s="137"/>
      <c r="AC41" s="192" t="str">
        <f t="shared" si="1"/>
        <v/>
      </c>
      <c r="AD41" s="219"/>
      <c r="AE41" s="220"/>
      <c r="AF41" s="221"/>
      <c r="AG41" s="177"/>
      <c r="AH41" s="137"/>
      <c r="AI41" s="141"/>
      <c r="AJ41" s="141"/>
      <c r="AK41" s="141"/>
    </row>
    <row r="42" spans="1:37" ht="13.9" customHeight="1" x14ac:dyDescent="0.2">
      <c r="A42" s="124"/>
      <c r="B42" s="265"/>
      <c r="C42" s="266"/>
      <c r="D42" s="266"/>
      <c r="E42" s="266"/>
      <c r="F42" s="234"/>
      <c r="G42" s="292"/>
      <c r="H42" s="272"/>
      <c r="I42" s="137"/>
      <c r="J42" s="188"/>
      <c r="K42" s="219"/>
      <c r="L42" s="220"/>
      <c r="M42" s="221"/>
      <c r="N42" s="186"/>
      <c r="O42" s="137"/>
      <c r="P42" s="137"/>
      <c r="Q42" s="137"/>
      <c r="R42" s="137"/>
      <c r="S42" s="137"/>
      <c r="T42" s="192" t="str">
        <f t="shared" si="0"/>
        <v/>
      </c>
      <c r="U42" s="219"/>
      <c r="V42" s="220"/>
      <c r="W42" s="221"/>
      <c r="X42" s="130"/>
      <c r="Y42" s="137"/>
      <c r="Z42" s="137"/>
      <c r="AA42" s="137"/>
      <c r="AB42" s="137"/>
      <c r="AC42" s="192" t="str">
        <f t="shared" si="1"/>
        <v/>
      </c>
      <c r="AD42" s="219"/>
      <c r="AE42" s="220"/>
      <c r="AF42" s="221"/>
      <c r="AG42" s="177"/>
      <c r="AH42" s="137"/>
      <c r="AI42" s="141"/>
      <c r="AJ42" s="141"/>
      <c r="AK42" s="141"/>
    </row>
    <row r="43" spans="1:37" ht="13.9" customHeight="1" x14ac:dyDescent="0.2">
      <c r="A43" s="124"/>
      <c r="B43" s="265"/>
      <c r="C43" s="266"/>
      <c r="D43" s="266"/>
      <c r="E43" s="266"/>
      <c r="F43" s="234"/>
      <c r="G43" s="292"/>
      <c r="H43" s="272"/>
      <c r="I43" s="137"/>
      <c r="J43" s="188"/>
      <c r="K43" s="219"/>
      <c r="L43" s="220"/>
      <c r="M43" s="221"/>
      <c r="N43" s="137"/>
      <c r="O43" s="137"/>
      <c r="P43" s="137"/>
      <c r="Q43" s="137"/>
      <c r="R43" s="137"/>
      <c r="S43" s="137"/>
      <c r="T43" s="192" t="str">
        <f t="shared" si="0"/>
        <v/>
      </c>
      <c r="U43" s="219"/>
      <c r="V43" s="220"/>
      <c r="W43" s="221"/>
      <c r="X43" s="130"/>
      <c r="Y43" s="137"/>
      <c r="Z43" s="137"/>
      <c r="AA43" s="137"/>
      <c r="AB43" s="137"/>
      <c r="AC43" s="192" t="str">
        <f t="shared" si="1"/>
        <v/>
      </c>
      <c r="AD43" s="219"/>
      <c r="AE43" s="220"/>
      <c r="AF43" s="221"/>
      <c r="AG43" s="177"/>
      <c r="AH43" s="137"/>
      <c r="AI43" s="141"/>
      <c r="AJ43" s="141"/>
      <c r="AK43" s="141"/>
    </row>
    <row r="44" spans="1:37" ht="13.9" customHeight="1" x14ac:dyDescent="0.2">
      <c r="A44" s="124"/>
      <c r="B44" s="265"/>
      <c r="C44" s="266"/>
      <c r="D44" s="266"/>
      <c r="E44" s="266"/>
      <c r="F44" s="234"/>
      <c r="G44" s="292"/>
      <c r="H44" s="272"/>
      <c r="I44" s="137"/>
      <c r="J44" s="188"/>
      <c r="K44" s="219"/>
      <c r="L44" s="220"/>
      <c r="M44" s="221"/>
      <c r="N44" s="187"/>
      <c r="O44" s="137"/>
      <c r="P44" s="137"/>
      <c r="Q44" s="137"/>
      <c r="R44" s="137"/>
      <c r="S44" s="137"/>
      <c r="T44" s="192" t="str">
        <f t="shared" si="0"/>
        <v/>
      </c>
      <c r="U44" s="219"/>
      <c r="V44" s="220"/>
      <c r="W44" s="221"/>
      <c r="X44" s="130"/>
      <c r="Y44" s="137"/>
      <c r="Z44" s="137"/>
      <c r="AA44" s="137"/>
      <c r="AB44" s="137"/>
      <c r="AC44" s="192" t="str">
        <f t="shared" si="1"/>
        <v/>
      </c>
      <c r="AD44" s="219"/>
      <c r="AE44" s="220"/>
      <c r="AF44" s="221"/>
      <c r="AG44" s="177"/>
      <c r="AH44" s="137"/>
      <c r="AI44" s="141"/>
      <c r="AJ44" s="141"/>
      <c r="AK44" s="141"/>
    </row>
    <row r="45" spans="1:37" ht="13.9" customHeight="1" x14ac:dyDescent="0.2">
      <c r="A45" s="124"/>
      <c r="B45" s="265"/>
      <c r="C45" s="266"/>
      <c r="D45" s="266"/>
      <c r="E45" s="266"/>
      <c r="F45" s="234"/>
      <c r="G45" s="292"/>
      <c r="H45" s="272"/>
      <c r="I45" s="137"/>
      <c r="J45" s="188"/>
      <c r="K45" s="219"/>
      <c r="L45" s="220"/>
      <c r="M45" s="221"/>
      <c r="N45" s="187"/>
      <c r="O45" s="137"/>
      <c r="P45" s="137"/>
      <c r="Q45" s="137"/>
      <c r="R45" s="137"/>
      <c r="S45" s="137"/>
      <c r="T45" s="192" t="str">
        <f t="shared" si="0"/>
        <v/>
      </c>
      <c r="U45" s="219"/>
      <c r="V45" s="220"/>
      <c r="W45" s="221"/>
      <c r="X45" s="130"/>
      <c r="Y45" s="137"/>
      <c r="Z45" s="137"/>
      <c r="AA45" s="137"/>
      <c r="AB45" s="137"/>
      <c r="AC45" s="192" t="str">
        <f t="shared" si="1"/>
        <v/>
      </c>
      <c r="AD45" s="219"/>
      <c r="AE45" s="220"/>
      <c r="AF45" s="221"/>
      <c r="AG45" s="177"/>
      <c r="AH45" s="137"/>
      <c r="AI45" s="141"/>
      <c r="AJ45" s="141"/>
      <c r="AK45" s="141"/>
    </row>
    <row r="46" spans="1:37" ht="13.9" customHeight="1" x14ac:dyDescent="0.2">
      <c r="A46" s="124"/>
      <c r="B46" s="265"/>
      <c r="C46" s="266"/>
      <c r="D46" s="266"/>
      <c r="E46" s="266"/>
      <c r="F46" s="234"/>
      <c r="G46" s="292"/>
      <c r="H46" s="272"/>
      <c r="I46" s="137"/>
      <c r="J46" s="188"/>
      <c r="K46" s="219"/>
      <c r="L46" s="220"/>
      <c r="M46" s="221"/>
      <c r="N46" s="187"/>
      <c r="O46" s="137"/>
      <c r="P46" s="137"/>
      <c r="Q46" s="137"/>
      <c r="R46" s="137"/>
      <c r="S46" s="137"/>
      <c r="T46" s="192" t="str">
        <f t="shared" si="0"/>
        <v/>
      </c>
      <c r="U46" s="219"/>
      <c r="V46" s="220"/>
      <c r="W46" s="221"/>
      <c r="X46" s="130"/>
      <c r="Y46" s="137"/>
      <c r="Z46" s="137"/>
      <c r="AA46" s="137"/>
      <c r="AB46" s="137"/>
      <c r="AC46" s="192" t="str">
        <f t="shared" si="1"/>
        <v/>
      </c>
      <c r="AD46" s="219"/>
      <c r="AE46" s="220"/>
      <c r="AF46" s="221"/>
      <c r="AG46" s="177"/>
      <c r="AH46" s="137"/>
      <c r="AI46" s="141"/>
      <c r="AJ46" s="141"/>
      <c r="AK46" s="141"/>
    </row>
    <row r="47" spans="1:37" ht="18" customHeight="1" x14ac:dyDescent="0.2">
      <c r="A47" s="124"/>
      <c r="B47" s="190" t="s">
        <v>115</v>
      </c>
      <c r="C47" s="179" t="str">
        <f>IF(I10="","",'Výpočty MSP'!C53)</f>
        <v/>
      </c>
      <c r="D47" s="181" t="s">
        <v>112</v>
      </c>
      <c r="E47" s="179" t="str">
        <f>'Výpočty MSP'!C48</f>
        <v/>
      </c>
      <c r="F47" s="191"/>
      <c r="G47" s="292"/>
      <c r="H47" s="272"/>
      <c r="I47" s="137"/>
      <c r="J47" s="302" t="s">
        <v>126</v>
      </c>
      <c r="K47" s="303"/>
      <c r="L47" s="303"/>
      <c r="M47" s="304"/>
      <c r="N47" s="187"/>
      <c r="O47" s="154"/>
      <c r="P47" s="137"/>
      <c r="Q47" s="137"/>
      <c r="R47" s="137"/>
      <c r="S47" s="137"/>
      <c r="T47" s="302" t="str">
        <f>J47</f>
        <v>Přerušené vazby</v>
      </c>
      <c r="U47" s="303"/>
      <c r="V47" s="303"/>
      <c r="W47" s="304"/>
      <c r="X47" s="143"/>
      <c r="Y47" s="137"/>
      <c r="Z47" s="137"/>
      <c r="AA47" s="137"/>
      <c r="AB47" s="137"/>
      <c r="AC47" s="302" t="str">
        <f>J47</f>
        <v>Přerušené vazby</v>
      </c>
      <c r="AD47" s="303"/>
      <c r="AE47" s="303"/>
      <c r="AF47" s="304"/>
      <c r="AG47" s="145"/>
      <c r="AH47" s="137"/>
      <c r="AI47" s="141"/>
      <c r="AJ47" s="141"/>
      <c r="AK47" s="141"/>
    </row>
    <row r="48" spans="1:37" ht="13.9" customHeight="1" x14ac:dyDescent="0.2">
      <c r="A48" s="124"/>
      <c r="B48" s="265"/>
      <c r="C48" s="266"/>
      <c r="D48" s="266"/>
      <c r="E48" s="266"/>
      <c r="F48" s="234"/>
      <c r="G48" s="292"/>
      <c r="H48" s="272"/>
      <c r="I48" s="137"/>
      <c r="J48" s="188"/>
      <c r="K48" s="219"/>
      <c r="L48" s="220"/>
      <c r="M48" s="221"/>
      <c r="N48" s="187"/>
      <c r="O48" s="137"/>
      <c r="P48" s="137"/>
      <c r="Q48" s="137"/>
      <c r="R48" s="137"/>
      <c r="S48" s="137"/>
      <c r="T48" s="192" t="str">
        <f>IF(J48&gt;2000,J48-1,"Automaticky")</f>
        <v>Automaticky</v>
      </c>
      <c r="U48" s="219"/>
      <c r="V48" s="220"/>
      <c r="W48" s="221"/>
      <c r="X48" s="130"/>
      <c r="Y48" s="137"/>
      <c r="Z48" s="137"/>
      <c r="AA48" s="137"/>
      <c r="AB48" s="137"/>
      <c r="AC48" s="192" t="str">
        <f>IF(J48&gt;2000,J48-2,"Automaticky")</f>
        <v>Automaticky</v>
      </c>
      <c r="AD48" s="219"/>
      <c r="AE48" s="220"/>
      <c r="AF48" s="221"/>
      <c r="AG48" s="177"/>
      <c r="AH48" s="137"/>
      <c r="AI48" s="141"/>
      <c r="AJ48" s="141"/>
      <c r="AK48" s="141"/>
    </row>
    <row r="49" spans="1:37" ht="13.9" customHeight="1" x14ac:dyDescent="0.2">
      <c r="A49" s="124"/>
      <c r="B49" s="265"/>
      <c r="C49" s="266"/>
      <c r="D49" s="266"/>
      <c r="E49" s="266"/>
      <c r="F49" s="234"/>
      <c r="G49" s="292"/>
      <c r="H49" s="272"/>
      <c r="I49" s="137"/>
      <c r="J49" s="188"/>
      <c r="K49" s="219"/>
      <c r="L49" s="220"/>
      <c r="M49" s="221"/>
      <c r="N49" s="187"/>
      <c r="O49" s="137"/>
      <c r="P49" s="137"/>
      <c r="Q49" s="137"/>
      <c r="R49" s="137"/>
      <c r="S49" s="137"/>
      <c r="T49" s="192" t="str">
        <f>IF(J49&gt;2000,J49-1,"")</f>
        <v/>
      </c>
      <c r="U49" s="219"/>
      <c r="V49" s="220"/>
      <c r="W49" s="221"/>
      <c r="X49" s="130"/>
      <c r="Y49" s="137"/>
      <c r="Z49" s="137"/>
      <c r="AA49" s="137"/>
      <c r="AB49" s="137"/>
      <c r="AC49" s="192" t="str">
        <f t="shared" ref="AC49:AC53" si="2">IF(J49&gt;2000,J49-2,"")</f>
        <v/>
      </c>
      <c r="AD49" s="219"/>
      <c r="AE49" s="220"/>
      <c r="AF49" s="221"/>
      <c r="AG49" s="177"/>
      <c r="AH49" s="137"/>
      <c r="AI49" s="141"/>
      <c r="AJ49" s="141"/>
      <c r="AK49" s="141"/>
    </row>
    <row r="50" spans="1:37" ht="13.9" customHeight="1" x14ac:dyDescent="0.2">
      <c r="A50" s="124"/>
      <c r="B50" s="265"/>
      <c r="C50" s="266"/>
      <c r="D50" s="266"/>
      <c r="E50" s="266"/>
      <c r="F50" s="234"/>
      <c r="G50" s="233"/>
      <c r="H50" s="272"/>
      <c r="I50" s="137"/>
      <c r="J50" s="188"/>
      <c r="K50" s="219"/>
      <c r="L50" s="220"/>
      <c r="M50" s="221"/>
      <c r="N50" s="187"/>
      <c r="O50" s="137"/>
      <c r="P50" s="137"/>
      <c r="Q50" s="137"/>
      <c r="R50" s="137"/>
      <c r="S50" s="137"/>
      <c r="T50" s="192" t="str">
        <f t="shared" ref="T50:T53" si="3">IF(J50&gt;2000,J50-1,"")</f>
        <v/>
      </c>
      <c r="U50" s="219"/>
      <c r="V50" s="220"/>
      <c r="W50" s="221"/>
      <c r="X50" s="130"/>
      <c r="Y50" s="137"/>
      <c r="Z50" s="137"/>
      <c r="AA50" s="137"/>
      <c r="AB50" s="137"/>
      <c r="AC50" s="192" t="str">
        <f t="shared" si="2"/>
        <v/>
      </c>
      <c r="AD50" s="219"/>
      <c r="AE50" s="220"/>
      <c r="AF50" s="221"/>
      <c r="AG50" s="177"/>
      <c r="AH50" s="137"/>
      <c r="AI50" s="141"/>
      <c r="AJ50" s="141"/>
      <c r="AK50" s="141"/>
    </row>
    <row r="51" spans="1:37" ht="13.9" customHeight="1" x14ac:dyDescent="0.2">
      <c r="A51" s="124"/>
      <c r="B51" s="265"/>
      <c r="C51" s="266"/>
      <c r="D51" s="266"/>
      <c r="E51" s="266"/>
      <c r="F51" s="234"/>
      <c r="G51" s="233"/>
      <c r="H51" s="272"/>
      <c r="I51" s="137"/>
      <c r="J51" s="188"/>
      <c r="K51" s="219"/>
      <c r="L51" s="220"/>
      <c r="M51" s="221"/>
      <c r="N51" s="187"/>
      <c r="O51" s="137"/>
      <c r="P51" s="137"/>
      <c r="Q51" s="137"/>
      <c r="R51" s="137"/>
      <c r="S51" s="137"/>
      <c r="T51" s="192" t="str">
        <f t="shared" si="3"/>
        <v/>
      </c>
      <c r="U51" s="219"/>
      <c r="V51" s="220"/>
      <c r="W51" s="221"/>
      <c r="X51" s="130"/>
      <c r="Y51" s="137"/>
      <c r="Z51" s="137"/>
      <c r="AA51" s="137"/>
      <c r="AB51" s="137"/>
      <c r="AC51" s="192" t="str">
        <f t="shared" si="2"/>
        <v/>
      </c>
      <c r="AD51" s="219"/>
      <c r="AE51" s="220"/>
      <c r="AF51" s="221"/>
      <c r="AG51" s="177"/>
      <c r="AH51" s="137"/>
      <c r="AI51" s="141"/>
      <c r="AJ51" s="141"/>
      <c r="AK51" s="141"/>
    </row>
    <row r="52" spans="1:37" ht="13.9" customHeight="1" x14ac:dyDescent="0.2">
      <c r="A52" s="124"/>
      <c r="B52" s="265"/>
      <c r="C52" s="266"/>
      <c r="D52" s="266"/>
      <c r="E52" s="266"/>
      <c r="F52" s="234"/>
      <c r="G52" s="233"/>
      <c r="H52" s="272"/>
      <c r="I52" s="137"/>
      <c r="J52" s="188"/>
      <c r="K52" s="219"/>
      <c r="L52" s="220"/>
      <c r="M52" s="221"/>
      <c r="N52" s="187"/>
      <c r="O52" s="137"/>
      <c r="P52" s="137"/>
      <c r="Q52" s="137"/>
      <c r="R52" s="137"/>
      <c r="S52" s="137"/>
      <c r="T52" s="192" t="str">
        <f>IF(J52&gt;2000,J52-1,"")</f>
        <v/>
      </c>
      <c r="U52" s="219"/>
      <c r="V52" s="220"/>
      <c r="W52" s="221"/>
      <c r="X52" s="130"/>
      <c r="Y52" s="137"/>
      <c r="Z52" s="137"/>
      <c r="AA52" s="137"/>
      <c r="AB52" s="137"/>
      <c r="AC52" s="192" t="str">
        <f>IF(J52&gt;2000,J52-1,"")</f>
        <v/>
      </c>
      <c r="AD52" s="219"/>
      <c r="AE52" s="220"/>
      <c r="AF52" s="221"/>
      <c r="AG52" s="177"/>
      <c r="AH52" s="137"/>
      <c r="AI52" s="141"/>
      <c r="AJ52" s="141"/>
      <c r="AK52" s="141"/>
    </row>
    <row r="53" spans="1:37" ht="13.9" customHeight="1" thickBot="1" x14ac:dyDescent="0.25">
      <c r="A53" s="124"/>
      <c r="B53" s="263"/>
      <c r="C53" s="264"/>
      <c r="D53" s="264"/>
      <c r="E53" s="264"/>
      <c r="F53" s="235"/>
      <c r="G53" s="233"/>
      <c r="H53" s="272"/>
      <c r="I53" s="137"/>
      <c r="J53" s="189"/>
      <c r="K53" s="223"/>
      <c r="L53" s="224"/>
      <c r="M53" s="225"/>
      <c r="N53" s="187"/>
      <c r="O53" s="137"/>
      <c r="P53" s="137"/>
      <c r="Q53" s="137"/>
      <c r="R53" s="137"/>
      <c r="S53" s="137"/>
      <c r="T53" s="193" t="str">
        <f t="shared" si="3"/>
        <v/>
      </c>
      <c r="U53" s="223"/>
      <c r="V53" s="224"/>
      <c r="W53" s="225"/>
      <c r="X53" s="130"/>
      <c r="Y53" s="137"/>
      <c r="Z53" s="137"/>
      <c r="AA53" s="137"/>
      <c r="AB53" s="137"/>
      <c r="AC53" s="193" t="str">
        <f t="shared" si="2"/>
        <v/>
      </c>
      <c r="AD53" s="223"/>
      <c r="AE53" s="224"/>
      <c r="AF53" s="225"/>
      <c r="AG53" s="177"/>
      <c r="AH53" s="137"/>
      <c r="AI53" s="141"/>
      <c r="AJ53" s="141"/>
      <c r="AK53" s="141"/>
    </row>
    <row r="54" spans="1:37" s="157" customFormat="1" ht="13.5" customHeight="1" thickBot="1" x14ac:dyDescent="0.3">
      <c r="A54" s="128"/>
      <c r="B54" s="143"/>
      <c r="C54" s="137"/>
      <c r="D54" s="155"/>
      <c r="E54" s="143"/>
      <c r="F54" s="148"/>
      <c r="G54"/>
      <c r="H54" s="143"/>
      <c r="I54" s="137"/>
      <c r="J54" s="137"/>
      <c r="K54" s="222"/>
      <c r="L54" s="222"/>
      <c r="M54" s="222"/>
      <c r="N54" s="143"/>
      <c r="O54" s="143"/>
      <c r="P54" s="143"/>
      <c r="Q54" s="143"/>
      <c r="R54" s="143"/>
      <c r="S54" s="143"/>
      <c r="T54" s="143"/>
      <c r="U54" s="143"/>
      <c r="V54" s="143"/>
      <c r="W54" s="143"/>
      <c r="X54" s="143"/>
      <c r="Y54" s="143"/>
      <c r="Z54" s="143"/>
      <c r="AA54" s="143"/>
      <c r="AB54" s="143"/>
      <c r="AC54" s="143"/>
      <c r="AD54" s="143"/>
      <c r="AE54" s="143"/>
      <c r="AF54" s="143"/>
      <c r="AG54" s="143"/>
      <c r="AH54" s="156"/>
      <c r="AI54" s="156"/>
      <c r="AJ54" s="156"/>
      <c r="AK54" s="156"/>
    </row>
    <row r="55" spans="1:37" ht="38.25" customHeight="1" x14ac:dyDescent="0.25">
      <c r="A55" s="124"/>
      <c r="B55" s="296" t="s">
        <v>215</v>
      </c>
      <c r="C55" s="297"/>
      <c r="D55" s="297"/>
      <c r="E55" s="298"/>
      <c r="F55" s="368" t="s">
        <v>0</v>
      </c>
      <c r="G55" s="106"/>
      <c r="H55" s="359"/>
      <c r="I55" s="137"/>
      <c r="J55" s="290" t="str">
        <f>J22</f>
        <v>Rok posl. podaného daňového přiznání</v>
      </c>
      <c r="K55" s="290" t="s">
        <v>155</v>
      </c>
      <c r="L55" s="290" t="str">
        <f>L22</f>
        <v>Aktiva/
Majetek
v tis. CZK</v>
      </c>
      <c r="M55" s="323" t="str">
        <f>M22</f>
        <v>Obrat/
Příjmy
v tis. CZK</v>
      </c>
      <c r="N55" s="290" t="s">
        <v>151</v>
      </c>
      <c r="O55" s="137"/>
      <c r="P55" s="137"/>
      <c r="Q55" s="137"/>
      <c r="R55" s="137"/>
      <c r="S55" s="137"/>
      <c r="T55" s="290" t="str">
        <f>T22</f>
        <v>Rok - 1</v>
      </c>
      <c r="U55" s="290" t="str">
        <f>K55</f>
        <v>Počet zaměstnanců dle daňového příznání</v>
      </c>
      <c r="V55" s="290" t="str">
        <f>L55</f>
        <v>Aktiva/
Majetek
v tis. CZK</v>
      </c>
      <c r="W55" s="323" t="str">
        <f>M55</f>
        <v>Obrat/
Příjmy
v tis. CZK</v>
      </c>
      <c r="X55" s="290" t="str">
        <f>N55</f>
        <v>Podíl          25 - 50 % včetně</v>
      </c>
      <c r="Y55" s="137"/>
      <c r="Z55" s="137"/>
      <c r="AA55" s="137"/>
      <c r="AB55" s="137"/>
      <c r="AC55" s="290" t="str">
        <f>AC22</f>
        <v>Rok - 2</v>
      </c>
      <c r="AD55" s="290" t="str">
        <f>K55</f>
        <v>Počet zaměstnanců dle daňového příznání</v>
      </c>
      <c r="AE55" s="290" t="str">
        <f>L55</f>
        <v>Aktiva/
Majetek
v tis. CZK</v>
      </c>
      <c r="AF55" s="323" t="str">
        <f>M55</f>
        <v>Obrat/
Příjmy
v tis. CZK</v>
      </c>
      <c r="AG55" s="290" t="str">
        <f>N55</f>
        <v>Podíl          25 - 50 % včetně</v>
      </c>
      <c r="AH55" s="137"/>
      <c r="AI55" s="141"/>
      <c r="AJ55" s="141"/>
      <c r="AK55" s="141"/>
    </row>
    <row r="56" spans="1:37" ht="32.25" customHeight="1" thickBot="1" x14ac:dyDescent="0.3">
      <c r="A56" s="124"/>
      <c r="B56" s="299"/>
      <c r="C56" s="300"/>
      <c r="D56" s="300"/>
      <c r="E56" s="301"/>
      <c r="F56" s="369"/>
      <c r="G56" s="106"/>
      <c r="H56" s="359"/>
      <c r="I56" s="137"/>
      <c r="J56" s="291"/>
      <c r="K56" s="291"/>
      <c r="L56" s="291"/>
      <c r="M56" s="324"/>
      <c r="N56" s="291"/>
      <c r="O56" s="137"/>
      <c r="P56" s="137"/>
      <c r="Q56" s="137"/>
      <c r="R56" s="137"/>
      <c r="S56" s="137"/>
      <c r="T56" s="291"/>
      <c r="U56" s="291"/>
      <c r="V56" s="291"/>
      <c r="W56" s="324"/>
      <c r="X56" s="291"/>
      <c r="Y56" s="137"/>
      <c r="Z56" s="137"/>
      <c r="AA56" s="137"/>
      <c r="AB56" s="137"/>
      <c r="AC56" s="291"/>
      <c r="AD56" s="291"/>
      <c r="AE56" s="291"/>
      <c r="AF56" s="324"/>
      <c r="AG56" s="291"/>
      <c r="AH56" s="137"/>
      <c r="AI56" s="141"/>
      <c r="AJ56" s="141"/>
      <c r="AK56" s="141"/>
    </row>
    <row r="57" spans="1:37" ht="18" customHeight="1" x14ac:dyDescent="0.25">
      <c r="A57" s="124"/>
      <c r="B57" s="269" t="str">
        <f>B24</f>
        <v xml:space="preserve">Aktivní vazby ke dni vyplnění Prohlášení      </v>
      </c>
      <c r="C57" s="270"/>
      <c r="D57" s="270"/>
      <c r="E57" s="270"/>
      <c r="F57" s="271"/>
      <c r="G57" s="292" t="str">
        <f>'Výpočty MSP'!A158</f>
        <v/>
      </c>
      <c r="H57" s="272" t="str">
        <f>'Výpočty MSP'!A159</f>
        <v/>
      </c>
      <c r="I57" s="137"/>
      <c r="J57" s="287" t="str">
        <f>J24</f>
        <v>Aktivní vazby</v>
      </c>
      <c r="K57" s="288"/>
      <c r="L57" s="288"/>
      <c r="M57" s="288"/>
      <c r="N57" s="289"/>
      <c r="O57" s="137"/>
      <c r="P57" s="137"/>
      <c r="Q57" s="137"/>
      <c r="R57" s="137"/>
      <c r="S57" s="137"/>
      <c r="T57" s="287" t="str">
        <f>J57</f>
        <v>Aktivní vazby</v>
      </c>
      <c r="U57" s="288"/>
      <c r="V57" s="288"/>
      <c r="W57" s="288"/>
      <c r="X57" s="289"/>
      <c r="Y57" s="137"/>
      <c r="Z57" s="137"/>
      <c r="AA57" s="137"/>
      <c r="AB57" s="137"/>
      <c r="AC57" s="287" t="str">
        <f>J57</f>
        <v>Aktivní vazby</v>
      </c>
      <c r="AD57" s="288"/>
      <c r="AE57" s="288"/>
      <c r="AF57" s="288"/>
      <c r="AG57" s="289"/>
      <c r="AH57" s="137"/>
      <c r="AI57" s="141"/>
      <c r="AJ57" s="141"/>
      <c r="AK57" s="141"/>
    </row>
    <row r="58" spans="1:37" ht="14.25" customHeight="1" x14ac:dyDescent="0.25">
      <c r="A58" s="124"/>
      <c r="B58" s="265"/>
      <c r="C58" s="266"/>
      <c r="D58" s="266"/>
      <c r="E58" s="266"/>
      <c r="F58" s="234"/>
      <c r="G58" s="292"/>
      <c r="H58" s="272"/>
      <c r="I58" s="137"/>
      <c r="J58" s="188"/>
      <c r="K58" s="219"/>
      <c r="L58" s="220"/>
      <c r="M58" s="220"/>
      <c r="N58" s="194"/>
      <c r="O58" s="137"/>
      <c r="P58" s="185">
        <f t="shared" ref="P58:P72" si="4">K58*N58/100</f>
        <v>0</v>
      </c>
      <c r="Q58" s="185">
        <f t="shared" ref="Q58:Q72" si="5">L58*N58/100</f>
        <v>0</v>
      </c>
      <c r="R58" s="185">
        <f t="shared" ref="R58:R72" si="6">M58*N58/100</f>
        <v>0</v>
      </c>
      <c r="S58" s="137"/>
      <c r="T58" s="192" t="str">
        <f>IF(J58&gt;2000,J58-1,"Automaticky")</f>
        <v>Automaticky</v>
      </c>
      <c r="U58" s="219"/>
      <c r="V58" s="220"/>
      <c r="W58" s="220"/>
      <c r="X58" s="194"/>
      <c r="Y58" s="178"/>
      <c r="Z58" s="175">
        <f t="shared" ref="Z58:Z72" si="7">U58*X58/100</f>
        <v>0</v>
      </c>
      <c r="AA58" s="175">
        <f t="shared" ref="AA58:AA72" si="8">V58*X58/100</f>
        <v>0</v>
      </c>
      <c r="AB58" s="175">
        <f t="shared" ref="AB58:AB72" si="9">W58*X58/100</f>
        <v>0</v>
      </c>
      <c r="AC58" s="192" t="str">
        <f>IF(J58&gt;2000,J58-2,"Automaticky")</f>
        <v>Automaticky</v>
      </c>
      <c r="AD58" s="219"/>
      <c r="AE58" s="220"/>
      <c r="AF58" s="220"/>
      <c r="AG58" s="194"/>
      <c r="AH58" s="178"/>
      <c r="AI58" s="158">
        <f t="shared" ref="AI58:AI72" si="10">AD58*AG58/100</f>
        <v>0</v>
      </c>
      <c r="AJ58" s="158">
        <f t="shared" ref="AJ58:AJ72" si="11">AE58*AG58/100</f>
        <v>0</v>
      </c>
      <c r="AK58" s="158">
        <f t="shared" ref="AK58:AK72" si="12">AF58*AG58/100</f>
        <v>0</v>
      </c>
    </row>
    <row r="59" spans="1:37" ht="14.45" customHeight="1" x14ac:dyDescent="0.25">
      <c r="A59" s="124"/>
      <c r="B59" s="265"/>
      <c r="C59" s="266"/>
      <c r="D59" s="266"/>
      <c r="E59" s="266"/>
      <c r="F59" s="234"/>
      <c r="G59" s="292"/>
      <c r="H59" s="272"/>
      <c r="I59" s="137"/>
      <c r="J59" s="188"/>
      <c r="K59" s="219"/>
      <c r="L59" s="220"/>
      <c r="M59" s="220"/>
      <c r="N59" s="194"/>
      <c r="O59" s="137"/>
      <c r="P59" s="185">
        <f t="shared" si="4"/>
        <v>0</v>
      </c>
      <c r="Q59" s="185">
        <f t="shared" si="5"/>
        <v>0</v>
      </c>
      <c r="R59" s="185">
        <f t="shared" si="6"/>
        <v>0</v>
      </c>
      <c r="S59" s="137"/>
      <c r="T59" s="192" t="str">
        <f t="shared" ref="T59:T72" si="13">IF(J59&gt;2000,J59-1,"")</f>
        <v/>
      </c>
      <c r="U59" s="219"/>
      <c r="V59" s="220"/>
      <c r="W59" s="220"/>
      <c r="X59" s="194"/>
      <c r="Y59" s="178"/>
      <c r="Z59" s="175">
        <f t="shared" si="7"/>
        <v>0</v>
      </c>
      <c r="AA59" s="175">
        <f t="shared" si="8"/>
        <v>0</v>
      </c>
      <c r="AB59" s="175">
        <f t="shared" si="9"/>
        <v>0</v>
      </c>
      <c r="AC59" s="192" t="str">
        <f t="shared" ref="AC59:AC72" si="14">IF(J59&gt;2000,J59-2,"")</f>
        <v/>
      </c>
      <c r="AD59" s="219"/>
      <c r="AE59" s="220"/>
      <c r="AF59" s="220"/>
      <c r="AG59" s="194"/>
      <c r="AH59" s="178"/>
      <c r="AI59" s="158">
        <f t="shared" si="10"/>
        <v>0</v>
      </c>
      <c r="AJ59" s="158">
        <f t="shared" si="11"/>
        <v>0</v>
      </c>
      <c r="AK59" s="158">
        <f t="shared" si="12"/>
        <v>0</v>
      </c>
    </row>
    <row r="60" spans="1:37" ht="14.45" customHeight="1" x14ac:dyDescent="0.25">
      <c r="A60" s="124"/>
      <c r="B60" s="265"/>
      <c r="C60" s="266"/>
      <c r="D60" s="266"/>
      <c r="E60" s="266"/>
      <c r="F60" s="234"/>
      <c r="G60" s="292"/>
      <c r="H60" s="272"/>
      <c r="I60" s="137"/>
      <c r="J60" s="188"/>
      <c r="K60" s="219"/>
      <c r="L60" s="220"/>
      <c r="M60" s="220"/>
      <c r="N60" s="194"/>
      <c r="O60" s="137"/>
      <c r="P60" s="185">
        <f t="shared" si="4"/>
        <v>0</v>
      </c>
      <c r="Q60" s="185">
        <f t="shared" si="5"/>
        <v>0</v>
      </c>
      <c r="R60" s="185">
        <f t="shared" si="6"/>
        <v>0</v>
      </c>
      <c r="S60" s="137"/>
      <c r="T60" s="192" t="str">
        <f t="shared" si="13"/>
        <v/>
      </c>
      <c r="U60" s="219"/>
      <c r="V60" s="220"/>
      <c r="W60" s="220"/>
      <c r="X60" s="194"/>
      <c r="Y60" s="178"/>
      <c r="Z60" s="175">
        <f t="shared" si="7"/>
        <v>0</v>
      </c>
      <c r="AA60" s="175">
        <f t="shared" si="8"/>
        <v>0</v>
      </c>
      <c r="AB60" s="175">
        <f t="shared" si="9"/>
        <v>0</v>
      </c>
      <c r="AC60" s="192" t="str">
        <f t="shared" si="14"/>
        <v/>
      </c>
      <c r="AD60" s="219"/>
      <c r="AE60" s="220"/>
      <c r="AF60" s="220"/>
      <c r="AG60" s="194"/>
      <c r="AH60" s="178"/>
      <c r="AI60" s="158">
        <f t="shared" si="10"/>
        <v>0</v>
      </c>
      <c r="AJ60" s="158">
        <f t="shared" si="11"/>
        <v>0</v>
      </c>
      <c r="AK60" s="158">
        <f t="shared" si="12"/>
        <v>0</v>
      </c>
    </row>
    <row r="61" spans="1:37" ht="14.45" customHeight="1" x14ac:dyDescent="0.25">
      <c r="A61" s="124"/>
      <c r="B61" s="265"/>
      <c r="C61" s="266"/>
      <c r="D61" s="266"/>
      <c r="E61" s="266"/>
      <c r="F61" s="234"/>
      <c r="G61" s="292"/>
      <c r="H61" s="272"/>
      <c r="I61" s="137"/>
      <c r="J61" s="188"/>
      <c r="K61" s="219"/>
      <c r="L61" s="220"/>
      <c r="M61" s="220"/>
      <c r="N61" s="194"/>
      <c r="O61" s="137"/>
      <c r="P61" s="185">
        <f t="shared" si="4"/>
        <v>0</v>
      </c>
      <c r="Q61" s="185">
        <f t="shared" si="5"/>
        <v>0</v>
      </c>
      <c r="R61" s="185">
        <f t="shared" si="6"/>
        <v>0</v>
      </c>
      <c r="S61" s="137"/>
      <c r="T61" s="192" t="str">
        <f t="shared" si="13"/>
        <v/>
      </c>
      <c r="U61" s="219"/>
      <c r="V61" s="220"/>
      <c r="W61" s="220"/>
      <c r="X61" s="194"/>
      <c r="Y61" s="178"/>
      <c r="Z61" s="175">
        <f t="shared" si="7"/>
        <v>0</v>
      </c>
      <c r="AA61" s="175">
        <f t="shared" si="8"/>
        <v>0</v>
      </c>
      <c r="AB61" s="175">
        <f t="shared" si="9"/>
        <v>0</v>
      </c>
      <c r="AC61" s="192" t="str">
        <f t="shared" si="14"/>
        <v/>
      </c>
      <c r="AD61" s="219"/>
      <c r="AE61" s="220"/>
      <c r="AF61" s="220"/>
      <c r="AG61" s="194"/>
      <c r="AH61" s="178"/>
      <c r="AI61" s="158">
        <f t="shared" si="10"/>
        <v>0</v>
      </c>
      <c r="AJ61" s="158">
        <f t="shared" si="11"/>
        <v>0</v>
      </c>
      <c r="AK61" s="158">
        <f t="shared" si="12"/>
        <v>0</v>
      </c>
    </row>
    <row r="62" spans="1:37" ht="14.45" customHeight="1" x14ac:dyDescent="0.25">
      <c r="A62" s="124"/>
      <c r="B62" s="265"/>
      <c r="C62" s="266"/>
      <c r="D62" s="266"/>
      <c r="E62" s="266"/>
      <c r="F62" s="234"/>
      <c r="G62" s="292"/>
      <c r="H62" s="272"/>
      <c r="I62" s="137"/>
      <c r="J62" s="188"/>
      <c r="K62" s="219"/>
      <c r="L62" s="220"/>
      <c r="M62" s="220"/>
      <c r="N62" s="194"/>
      <c r="O62" s="137"/>
      <c r="P62" s="185">
        <f t="shared" si="4"/>
        <v>0</v>
      </c>
      <c r="Q62" s="185">
        <f t="shared" si="5"/>
        <v>0</v>
      </c>
      <c r="R62" s="185">
        <f t="shared" si="6"/>
        <v>0</v>
      </c>
      <c r="S62" s="137"/>
      <c r="T62" s="192" t="str">
        <f t="shared" si="13"/>
        <v/>
      </c>
      <c r="U62" s="219"/>
      <c r="V62" s="220"/>
      <c r="W62" s="220"/>
      <c r="X62" s="194"/>
      <c r="Y62" s="178"/>
      <c r="Z62" s="175">
        <f t="shared" si="7"/>
        <v>0</v>
      </c>
      <c r="AA62" s="175">
        <f t="shared" si="8"/>
        <v>0</v>
      </c>
      <c r="AB62" s="175">
        <f t="shared" si="9"/>
        <v>0</v>
      </c>
      <c r="AC62" s="192" t="str">
        <f t="shared" si="14"/>
        <v/>
      </c>
      <c r="AD62" s="219"/>
      <c r="AE62" s="220"/>
      <c r="AF62" s="220"/>
      <c r="AG62" s="194"/>
      <c r="AH62" s="178"/>
      <c r="AI62" s="158">
        <f t="shared" si="10"/>
        <v>0</v>
      </c>
      <c r="AJ62" s="158">
        <f t="shared" si="11"/>
        <v>0</v>
      </c>
      <c r="AK62" s="158">
        <f t="shared" si="12"/>
        <v>0</v>
      </c>
    </row>
    <row r="63" spans="1:37" ht="14.45" customHeight="1" x14ac:dyDescent="0.25">
      <c r="A63" s="124"/>
      <c r="B63" s="265"/>
      <c r="C63" s="266"/>
      <c r="D63" s="266"/>
      <c r="E63" s="266"/>
      <c r="F63" s="234"/>
      <c r="G63" s="292"/>
      <c r="H63" s="272"/>
      <c r="I63" s="137"/>
      <c r="J63" s="188"/>
      <c r="K63" s="219"/>
      <c r="L63" s="220"/>
      <c r="M63" s="220"/>
      <c r="N63" s="194"/>
      <c r="O63" s="137"/>
      <c r="P63" s="185">
        <f t="shared" si="4"/>
        <v>0</v>
      </c>
      <c r="Q63" s="185">
        <f t="shared" si="5"/>
        <v>0</v>
      </c>
      <c r="R63" s="185">
        <f t="shared" si="6"/>
        <v>0</v>
      </c>
      <c r="S63" s="137"/>
      <c r="T63" s="192" t="str">
        <f t="shared" si="13"/>
        <v/>
      </c>
      <c r="U63" s="219"/>
      <c r="V63" s="220"/>
      <c r="W63" s="220"/>
      <c r="X63" s="194"/>
      <c r="Y63" s="178"/>
      <c r="Z63" s="175">
        <f t="shared" si="7"/>
        <v>0</v>
      </c>
      <c r="AA63" s="175">
        <f t="shared" si="8"/>
        <v>0</v>
      </c>
      <c r="AB63" s="175">
        <f t="shared" si="9"/>
        <v>0</v>
      </c>
      <c r="AC63" s="192" t="str">
        <f t="shared" si="14"/>
        <v/>
      </c>
      <c r="AD63" s="219"/>
      <c r="AE63" s="220"/>
      <c r="AF63" s="220"/>
      <c r="AG63" s="194"/>
      <c r="AH63" s="178"/>
      <c r="AI63" s="158">
        <f t="shared" si="10"/>
        <v>0</v>
      </c>
      <c r="AJ63" s="158">
        <f t="shared" si="11"/>
        <v>0</v>
      </c>
      <c r="AK63" s="158">
        <f t="shared" si="12"/>
        <v>0</v>
      </c>
    </row>
    <row r="64" spans="1:37" ht="14.45" customHeight="1" x14ac:dyDescent="0.25">
      <c r="A64" s="124"/>
      <c r="B64" s="265"/>
      <c r="C64" s="266"/>
      <c r="D64" s="266"/>
      <c r="E64" s="266"/>
      <c r="F64" s="234"/>
      <c r="G64" s="292"/>
      <c r="H64" s="272"/>
      <c r="I64" s="137"/>
      <c r="J64" s="188"/>
      <c r="K64" s="219"/>
      <c r="L64" s="220"/>
      <c r="M64" s="220"/>
      <c r="N64" s="194"/>
      <c r="O64" s="137"/>
      <c r="P64" s="185">
        <f t="shared" si="4"/>
        <v>0</v>
      </c>
      <c r="Q64" s="185">
        <f t="shared" si="5"/>
        <v>0</v>
      </c>
      <c r="R64" s="185">
        <f t="shared" si="6"/>
        <v>0</v>
      </c>
      <c r="S64" s="137"/>
      <c r="T64" s="192" t="str">
        <f t="shared" si="13"/>
        <v/>
      </c>
      <c r="U64" s="219"/>
      <c r="V64" s="220"/>
      <c r="W64" s="220"/>
      <c r="X64" s="194"/>
      <c r="Y64" s="178"/>
      <c r="Z64" s="175">
        <f t="shared" si="7"/>
        <v>0</v>
      </c>
      <c r="AA64" s="175">
        <f t="shared" si="8"/>
        <v>0</v>
      </c>
      <c r="AB64" s="175">
        <f t="shared" si="9"/>
        <v>0</v>
      </c>
      <c r="AC64" s="192" t="str">
        <f t="shared" si="14"/>
        <v/>
      </c>
      <c r="AD64" s="219"/>
      <c r="AE64" s="220"/>
      <c r="AF64" s="220"/>
      <c r="AG64" s="194"/>
      <c r="AH64" s="178"/>
      <c r="AI64" s="158">
        <f t="shared" si="10"/>
        <v>0</v>
      </c>
      <c r="AJ64" s="158">
        <f t="shared" si="11"/>
        <v>0</v>
      </c>
      <c r="AK64" s="158">
        <f t="shared" si="12"/>
        <v>0</v>
      </c>
    </row>
    <row r="65" spans="1:37" ht="14.45" customHeight="1" x14ac:dyDescent="0.25">
      <c r="A65" s="124"/>
      <c r="B65" s="265"/>
      <c r="C65" s="266"/>
      <c r="D65" s="266"/>
      <c r="E65" s="266"/>
      <c r="F65" s="234"/>
      <c r="G65" s="292"/>
      <c r="H65" s="272"/>
      <c r="I65" s="137"/>
      <c r="J65" s="188"/>
      <c r="K65" s="219"/>
      <c r="L65" s="220"/>
      <c r="M65" s="220"/>
      <c r="N65" s="194"/>
      <c r="O65" s="137"/>
      <c r="P65" s="185">
        <f t="shared" si="4"/>
        <v>0</v>
      </c>
      <c r="Q65" s="185">
        <f t="shared" si="5"/>
        <v>0</v>
      </c>
      <c r="R65" s="185">
        <f t="shared" si="6"/>
        <v>0</v>
      </c>
      <c r="S65" s="137"/>
      <c r="T65" s="192" t="str">
        <f t="shared" si="13"/>
        <v/>
      </c>
      <c r="U65" s="219"/>
      <c r="V65" s="220"/>
      <c r="W65" s="220"/>
      <c r="X65" s="194"/>
      <c r="Y65" s="178"/>
      <c r="Z65" s="175">
        <f t="shared" si="7"/>
        <v>0</v>
      </c>
      <c r="AA65" s="175">
        <f t="shared" si="8"/>
        <v>0</v>
      </c>
      <c r="AB65" s="175">
        <f t="shared" si="9"/>
        <v>0</v>
      </c>
      <c r="AC65" s="192" t="str">
        <f t="shared" si="14"/>
        <v/>
      </c>
      <c r="AD65" s="219"/>
      <c r="AE65" s="220"/>
      <c r="AF65" s="220"/>
      <c r="AG65" s="194"/>
      <c r="AH65" s="178"/>
      <c r="AI65" s="158">
        <f t="shared" si="10"/>
        <v>0</v>
      </c>
      <c r="AJ65" s="158">
        <f t="shared" si="11"/>
        <v>0</v>
      </c>
      <c r="AK65" s="158">
        <f t="shared" si="12"/>
        <v>0</v>
      </c>
    </row>
    <row r="66" spans="1:37" ht="14.45" customHeight="1" x14ac:dyDescent="0.25">
      <c r="A66" s="124"/>
      <c r="B66" s="265"/>
      <c r="C66" s="266"/>
      <c r="D66" s="266"/>
      <c r="E66" s="266"/>
      <c r="F66" s="234"/>
      <c r="G66" s="292"/>
      <c r="H66" s="272"/>
      <c r="I66" s="137"/>
      <c r="J66" s="188"/>
      <c r="K66" s="219"/>
      <c r="L66" s="220"/>
      <c r="M66" s="220"/>
      <c r="N66" s="194"/>
      <c r="O66" s="137"/>
      <c r="P66" s="185">
        <f t="shared" si="4"/>
        <v>0</v>
      </c>
      <c r="Q66" s="185">
        <f t="shared" si="5"/>
        <v>0</v>
      </c>
      <c r="R66" s="185">
        <f t="shared" si="6"/>
        <v>0</v>
      </c>
      <c r="S66" s="137"/>
      <c r="T66" s="192" t="str">
        <f t="shared" si="13"/>
        <v/>
      </c>
      <c r="U66" s="219"/>
      <c r="V66" s="220"/>
      <c r="W66" s="220"/>
      <c r="X66" s="194"/>
      <c r="Y66" s="178"/>
      <c r="Z66" s="175">
        <f t="shared" si="7"/>
        <v>0</v>
      </c>
      <c r="AA66" s="175">
        <f t="shared" si="8"/>
        <v>0</v>
      </c>
      <c r="AB66" s="175">
        <f t="shared" si="9"/>
        <v>0</v>
      </c>
      <c r="AC66" s="192" t="str">
        <f t="shared" si="14"/>
        <v/>
      </c>
      <c r="AD66" s="219"/>
      <c r="AE66" s="220"/>
      <c r="AF66" s="220"/>
      <c r="AG66" s="194"/>
      <c r="AH66" s="178"/>
      <c r="AI66" s="158">
        <f t="shared" si="10"/>
        <v>0</v>
      </c>
      <c r="AJ66" s="158">
        <f t="shared" si="11"/>
        <v>0</v>
      </c>
      <c r="AK66" s="158">
        <f t="shared" si="12"/>
        <v>0</v>
      </c>
    </row>
    <row r="67" spans="1:37" ht="14.45" customHeight="1" x14ac:dyDescent="0.25">
      <c r="A67" s="124"/>
      <c r="B67" s="265"/>
      <c r="C67" s="266"/>
      <c r="D67" s="266"/>
      <c r="E67" s="266"/>
      <c r="F67" s="234"/>
      <c r="G67" s="292"/>
      <c r="H67" s="272"/>
      <c r="I67" s="137"/>
      <c r="J67" s="188"/>
      <c r="K67" s="219"/>
      <c r="L67" s="220"/>
      <c r="M67" s="220"/>
      <c r="N67" s="194"/>
      <c r="O67" s="137"/>
      <c r="P67" s="185">
        <f t="shared" si="4"/>
        <v>0</v>
      </c>
      <c r="Q67" s="185">
        <f t="shared" si="5"/>
        <v>0</v>
      </c>
      <c r="R67" s="185">
        <f t="shared" si="6"/>
        <v>0</v>
      </c>
      <c r="S67" s="137"/>
      <c r="T67" s="192" t="str">
        <f t="shared" si="13"/>
        <v/>
      </c>
      <c r="U67" s="219"/>
      <c r="V67" s="220"/>
      <c r="W67" s="220"/>
      <c r="X67" s="194"/>
      <c r="Y67" s="178"/>
      <c r="Z67" s="175">
        <f t="shared" si="7"/>
        <v>0</v>
      </c>
      <c r="AA67" s="175">
        <f t="shared" si="8"/>
        <v>0</v>
      </c>
      <c r="AB67" s="175">
        <f t="shared" si="9"/>
        <v>0</v>
      </c>
      <c r="AC67" s="192" t="str">
        <f t="shared" si="14"/>
        <v/>
      </c>
      <c r="AD67" s="219"/>
      <c r="AE67" s="220"/>
      <c r="AF67" s="220"/>
      <c r="AG67" s="194"/>
      <c r="AH67" s="178"/>
      <c r="AI67" s="158">
        <f t="shared" si="10"/>
        <v>0</v>
      </c>
      <c r="AJ67" s="158">
        <f t="shared" si="11"/>
        <v>0</v>
      </c>
      <c r="AK67" s="158">
        <f t="shared" si="12"/>
        <v>0</v>
      </c>
    </row>
    <row r="68" spans="1:37" ht="14.45" customHeight="1" x14ac:dyDescent="0.25">
      <c r="A68" s="124"/>
      <c r="B68" s="265"/>
      <c r="C68" s="266"/>
      <c r="D68" s="266"/>
      <c r="E68" s="266"/>
      <c r="F68" s="234"/>
      <c r="G68" s="292"/>
      <c r="H68" s="272"/>
      <c r="I68" s="137"/>
      <c r="J68" s="188"/>
      <c r="K68" s="219"/>
      <c r="L68" s="220"/>
      <c r="M68" s="220"/>
      <c r="N68" s="194"/>
      <c r="O68" s="137"/>
      <c r="P68" s="185">
        <f t="shared" si="4"/>
        <v>0</v>
      </c>
      <c r="Q68" s="185">
        <f t="shared" si="5"/>
        <v>0</v>
      </c>
      <c r="R68" s="185">
        <f t="shared" si="6"/>
        <v>0</v>
      </c>
      <c r="S68" s="137"/>
      <c r="T68" s="192" t="str">
        <f t="shared" si="13"/>
        <v/>
      </c>
      <c r="U68" s="219"/>
      <c r="V68" s="220"/>
      <c r="W68" s="220"/>
      <c r="X68" s="194"/>
      <c r="Y68" s="178"/>
      <c r="Z68" s="175">
        <f t="shared" si="7"/>
        <v>0</v>
      </c>
      <c r="AA68" s="175">
        <f t="shared" si="8"/>
        <v>0</v>
      </c>
      <c r="AB68" s="175">
        <f t="shared" si="9"/>
        <v>0</v>
      </c>
      <c r="AC68" s="192" t="str">
        <f t="shared" si="14"/>
        <v/>
      </c>
      <c r="AD68" s="219"/>
      <c r="AE68" s="220"/>
      <c r="AF68" s="220"/>
      <c r="AG68" s="194"/>
      <c r="AH68" s="178"/>
      <c r="AI68" s="158">
        <f t="shared" si="10"/>
        <v>0</v>
      </c>
      <c r="AJ68" s="158">
        <f t="shared" si="11"/>
        <v>0</v>
      </c>
      <c r="AK68" s="158">
        <f t="shared" si="12"/>
        <v>0</v>
      </c>
    </row>
    <row r="69" spans="1:37" ht="14.45" customHeight="1" x14ac:dyDescent="0.25">
      <c r="A69" s="124"/>
      <c r="B69" s="265"/>
      <c r="C69" s="266"/>
      <c r="D69" s="266"/>
      <c r="E69" s="266"/>
      <c r="F69" s="234"/>
      <c r="G69" s="292"/>
      <c r="H69" s="272"/>
      <c r="I69" s="137"/>
      <c r="J69" s="188"/>
      <c r="K69" s="219"/>
      <c r="L69" s="220"/>
      <c r="M69" s="220"/>
      <c r="N69" s="194"/>
      <c r="O69" s="137"/>
      <c r="P69" s="185">
        <f t="shared" si="4"/>
        <v>0</v>
      </c>
      <c r="Q69" s="185">
        <f t="shared" si="5"/>
        <v>0</v>
      </c>
      <c r="R69" s="185">
        <f t="shared" si="6"/>
        <v>0</v>
      </c>
      <c r="S69" s="137"/>
      <c r="T69" s="192" t="str">
        <f t="shared" si="13"/>
        <v/>
      </c>
      <c r="U69" s="219"/>
      <c r="V69" s="220"/>
      <c r="W69" s="220"/>
      <c r="X69" s="194"/>
      <c r="Y69" s="178"/>
      <c r="Z69" s="175">
        <f t="shared" si="7"/>
        <v>0</v>
      </c>
      <c r="AA69" s="175">
        <f t="shared" si="8"/>
        <v>0</v>
      </c>
      <c r="AB69" s="175">
        <f t="shared" si="9"/>
        <v>0</v>
      </c>
      <c r="AC69" s="192" t="str">
        <f t="shared" si="14"/>
        <v/>
      </c>
      <c r="AD69" s="219"/>
      <c r="AE69" s="220"/>
      <c r="AF69" s="220"/>
      <c r="AG69" s="194"/>
      <c r="AH69" s="178"/>
      <c r="AI69" s="158">
        <f t="shared" si="10"/>
        <v>0</v>
      </c>
      <c r="AJ69" s="158">
        <f t="shared" si="11"/>
        <v>0</v>
      </c>
      <c r="AK69" s="158">
        <f t="shared" si="12"/>
        <v>0</v>
      </c>
    </row>
    <row r="70" spans="1:37" ht="14.45" customHeight="1" x14ac:dyDescent="0.25">
      <c r="A70" s="124"/>
      <c r="B70" s="265"/>
      <c r="C70" s="266"/>
      <c r="D70" s="266"/>
      <c r="E70" s="266"/>
      <c r="F70" s="234"/>
      <c r="G70" s="292"/>
      <c r="H70" s="272"/>
      <c r="I70" s="137"/>
      <c r="J70" s="188"/>
      <c r="K70" s="219"/>
      <c r="L70" s="220"/>
      <c r="M70" s="220"/>
      <c r="N70" s="194"/>
      <c r="O70" s="137"/>
      <c r="P70" s="185">
        <f t="shared" si="4"/>
        <v>0</v>
      </c>
      <c r="Q70" s="185">
        <f t="shared" si="5"/>
        <v>0</v>
      </c>
      <c r="R70" s="185">
        <f t="shared" si="6"/>
        <v>0</v>
      </c>
      <c r="S70" s="137"/>
      <c r="T70" s="192" t="str">
        <f t="shared" si="13"/>
        <v/>
      </c>
      <c r="U70" s="219"/>
      <c r="V70" s="220"/>
      <c r="W70" s="220"/>
      <c r="X70" s="194"/>
      <c r="Y70" s="178"/>
      <c r="Z70" s="175">
        <f t="shared" si="7"/>
        <v>0</v>
      </c>
      <c r="AA70" s="175">
        <f t="shared" si="8"/>
        <v>0</v>
      </c>
      <c r="AB70" s="175">
        <f t="shared" si="9"/>
        <v>0</v>
      </c>
      <c r="AC70" s="192" t="str">
        <f t="shared" si="14"/>
        <v/>
      </c>
      <c r="AD70" s="219"/>
      <c r="AE70" s="220"/>
      <c r="AF70" s="220"/>
      <c r="AG70" s="194"/>
      <c r="AH70" s="178"/>
      <c r="AI70" s="158">
        <f t="shared" si="10"/>
        <v>0</v>
      </c>
      <c r="AJ70" s="158">
        <f t="shared" si="11"/>
        <v>0</v>
      </c>
      <c r="AK70" s="158">
        <f t="shared" si="12"/>
        <v>0</v>
      </c>
    </row>
    <row r="71" spans="1:37" ht="14.45" customHeight="1" x14ac:dyDescent="0.25">
      <c r="A71" s="124"/>
      <c r="B71" s="265"/>
      <c r="C71" s="266"/>
      <c r="D71" s="266"/>
      <c r="E71" s="266"/>
      <c r="F71" s="234"/>
      <c r="G71" s="292"/>
      <c r="H71" s="272"/>
      <c r="I71" s="137"/>
      <c r="J71" s="188"/>
      <c r="K71" s="219"/>
      <c r="L71" s="220"/>
      <c r="M71" s="220"/>
      <c r="N71" s="194"/>
      <c r="O71" s="137"/>
      <c r="P71" s="185">
        <f t="shared" si="4"/>
        <v>0</v>
      </c>
      <c r="Q71" s="185">
        <f t="shared" si="5"/>
        <v>0</v>
      </c>
      <c r="R71" s="185">
        <f t="shared" si="6"/>
        <v>0</v>
      </c>
      <c r="S71" s="137"/>
      <c r="T71" s="192" t="str">
        <f t="shared" si="13"/>
        <v/>
      </c>
      <c r="U71" s="219"/>
      <c r="V71" s="220"/>
      <c r="W71" s="220"/>
      <c r="X71" s="194"/>
      <c r="Y71" s="178"/>
      <c r="Z71" s="175">
        <f t="shared" si="7"/>
        <v>0</v>
      </c>
      <c r="AA71" s="175">
        <f t="shared" si="8"/>
        <v>0</v>
      </c>
      <c r="AB71" s="175">
        <f t="shared" si="9"/>
        <v>0</v>
      </c>
      <c r="AC71" s="192" t="str">
        <f t="shared" si="14"/>
        <v/>
      </c>
      <c r="AD71" s="219"/>
      <c r="AE71" s="220"/>
      <c r="AF71" s="220"/>
      <c r="AG71" s="194"/>
      <c r="AH71" s="178"/>
      <c r="AI71" s="158">
        <f t="shared" si="10"/>
        <v>0</v>
      </c>
      <c r="AJ71" s="158">
        <f t="shared" si="11"/>
        <v>0</v>
      </c>
      <c r="AK71" s="158">
        <f t="shared" si="12"/>
        <v>0</v>
      </c>
    </row>
    <row r="72" spans="1:37" ht="14.45" customHeight="1" x14ac:dyDescent="0.25">
      <c r="A72" s="124"/>
      <c r="B72" s="267"/>
      <c r="C72" s="268"/>
      <c r="D72" s="268"/>
      <c r="E72" s="268"/>
      <c r="F72" s="236"/>
      <c r="G72" s="292"/>
      <c r="H72" s="272"/>
      <c r="I72" s="137"/>
      <c r="J72" s="188"/>
      <c r="K72" s="219"/>
      <c r="L72" s="220"/>
      <c r="M72" s="220"/>
      <c r="N72" s="194"/>
      <c r="O72" s="137"/>
      <c r="P72" s="185">
        <f t="shared" si="4"/>
        <v>0</v>
      </c>
      <c r="Q72" s="185">
        <f t="shared" si="5"/>
        <v>0</v>
      </c>
      <c r="R72" s="185">
        <f t="shared" si="6"/>
        <v>0</v>
      </c>
      <c r="S72" s="137"/>
      <c r="T72" s="192" t="str">
        <f t="shared" si="13"/>
        <v/>
      </c>
      <c r="U72" s="219"/>
      <c r="V72" s="220"/>
      <c r="W72" s="220"/>
      <c r="X72" s="194"/>
      <c r="Y72" s="178"/>
      <c r="Z72" s="175">
        <f t="shared" si="7"/>
        <v>0</v>
      </c>
      <c r="AA72" s="175">
        <f t="shared" si="8"/>
        <v>0</v>
      </c>
      <c r="AB72" s="175">
        <f t="shared" si="9"/>
        <v>0</v>
      </c>
      <c r="AC72" s="192" t="str">
        <f t="shared" si="14"/>
        <v/>
      </c>
      <c r="AD72" s="219"/>
      <c r="AE72" s="220"/>
      <c r="AF72" s="220"/>
      <c r="AG72" s="194"/>
      <c r="AH72" s="178"/>
      <c r="AI72" s="158">
        <f t="shared" si="10"/>
        <v>0</v>
      </c>
      <c r="AJ72" s="158">
        <f t="shared" si="11"/>
        <v>0</v>
      </c>
      <c r="AK72" s="158">
        <f t="shared" si="12"/>
        <v>0</v>
      </c>
    </row>
    <row r="73" spans="1:37" ht="18" customHeight="1" x14ac:dyDescent="0.2">
      <c r="A73" s="124"/>
      <c r="B73" s="190" t="s">
        <v>115</v>
      </c>
      <c r="C73" s="179" t="str">
        <f>C47</f>
        <v/>
      </c>
      <c r="D73" s="180" t="s">
        <v>112</v>
      </c>
      <c r="E73" s="179" t="str">
        <f>E47</f>
        <v/>
      </c>
      <c r="F73" s="196"/>
      <c r="G73" s="292"/>
      <c r="H73" s="272"/>
      <c r="I73" s="137"/>
      <c r="J73" s="302" t="str">
        <f>J47</f>
        <v>Přerušené vazby</v>
      </c>
      <c r="K73" s="303"/>
      <c r="L73" s="303"/>
      <c r="M73" s="303"/>
      <c r="N73" s="304"/>
      <c r="O73" s="137"/>
      <c r="P73" s="185"/>
      <c r="Q73" s="185"/>
      <c r="R73" s="185"/>
      <c r="S73" s="143"/>
      <c r="T73" s="302" t="str">
        <f>J73</f>
        <v>Přerušené vazby</v>
      </c>
      <c r="U73" s="303"/>
      <c r="V73" s="303"/>
      <c r="W73" s="303"/>
      <c r="X73" s="304"/>
      <c r="Y73" s="137"/>
      <c r="Z73" s="175"/>
      <c r="AA73" s="175"/>
      <c r="AB73" s="175"/>
      <c r="AC73" s="302" t="str">
        <f>J73</f>
        <v>Přerušené vazby</v>
      </c>
      <c r="AD73" s="303"/>
      <c r="AE73" s="303"/>
      <c r="AF73" s="303"/>
      <c r="AG73" s="304"/>
      <c r="AH73" s="158"/>
      <c r="AI73" s="158"/>
      <c r="AJ73" s="158"/>
      <c r="AK73" s="141"/>
    </row>
    <row r="74" spans="1:37" ht="13.9" customHeight="1" x14ac:dyDescent="0.25">
      <c r="A74" s="124"/>
      <c r="B74" s="314"/>
      <c r="C74" s="315"/>
      <c r="D74" s="315"/>
      <c r="E74" s="315"/>
      <c r="F74" s="237"/>
      <c r="G74" s="292"/>
      <c r="H74" s="272"/>
      <c r="I74" s="137"/>
      <c r="J74" s="188"/>
      <c r="K74" s="219"/>
      <c r="L74" s="220"/>
      <c r="M74" s="220"/>
      <c r="N74" s="194"/>
      <c r="O74" s="137"/>
      <c r="P74" s="185">
        <f t="shared" ref="P74:P79" si="15">K74*N74/100</f>
        <v>0</v>
      </c>
      <c r="Q74" s="185">
        <f t="shared" ref="Q74:Q79" si="16">L74*N74/100</f>
        <v>0</v>
      </c>
      <c r="R74" s="185">
        <f t="shared" ref="R74:R79" si="17">M74*N74/100</f>
        <v>0</v>
      </c>
      <c r="S74" s="137"/>
      <c r="T74" s="192" t="str">
        <f>IF(J74&gt;2000,J74-1,"Automaticky")</f>
        <v>Automaticky</v>
      </c>
      <c r="U74" s="219"/>
      <c r="V74" s="220"/>
      <c r="W74" s="220"/>
      <c r="X74" s="194"/>
      <c r="Y74" s="178"/>
      <c r="Z74" s="175">
        <f t="shared" ref="Z74:Z79" si="18">U74*X74/100</f>
        <v>0</v>
      </c>
      <c r="AA74" s="175">
        <f t="shared" ref="AA74:AA79" si="19">V74*X74/100</f>
        <v>0</v>
      </c>
      <c r="AB74" s="175">
        <f t="shared" ref="AB74:AB79" si="20">W74*X74/100</f>
        <v>0</v>
      </c>
      <c r="AC74" s="192" t="str">
        <f>IF(J74&gt;2000,J74-2,"Automaticky")</f>
        <v>Automaticky</v>
      </c>
      <c r="AD74" s="219"/>
      <c r="AE74" s="220"/>
      <c r="AF74" s="220"/>
      <c r="AG74" s="194"/>
      <c r="AH74" s="178"/>
      <c r="AI74" s="158">
        <f t="shared" ref="AI74:AI79" si="21">AD74*AG74/100</f>
        <v>0</v>
      </c>
      <c r="AJ74" s="158">
        <f t="shared" ref="AJ74:AJ79" si="22">AE74*AG74/100</f>
        <v>0</v>
      </c>
      <c r="AK74" s="158">
        <f t="shared" ref="AK74:AK79" si="23">AF74*AG74/100</f>
        <v>0</v>
      </c>
    </row>
    <row r="75" spans="1:37" ht="14.45" customHeight="1" x14ac:dyDescent="0.25">
      <c r="A75" s="124"/>
      <c r="B75" s="265"/>
      <c r="C75" s="266"/>
      <c r="D75" s="266"/>
      <c r="E75" s="266"/>
      <c r="F75" s="234"/>
      <c r="G75" s="292"/>
      <c r="H75" s="272"/>
      <c r="I75" s="137"/>
      <c r="J75" s="188"/>
      <c r="K75" s="219"/>
      <c r="L75" s="220"/>
      <c r="M75" s="220"/>
      <c r="N75" s="194"/>
      <c r="O75" s="137"/>
      <c r="P75" s="185">
        <f t="shared" si="15"/>
        <v>0</v>
      </c>
      <c r="Q75" s="185">
        <f t="shared" si="16"/>
        <v>0</v>
      </c>
      <c r="R75" s="185">
        <f t="shared" si="17"/>
        <v>0</v>
      </c>
      <c r="S75" s="137"/>
      <c r="T75" s="192" t="str">
        <f t="shared" ref="T75:T79" si="24">IF(J75&gt;2000,J75-1,"")</f>
        <v/>
      </c>
      <c r="U75" s="219"/>
      <c r="V75" s="220"/>
      <c r="W75" s="220"/>
      <c r="X75" s="194"/>
      <c r="Y75" s="178"/>
      <c r="Z75" s="175">
        <f t="shared" si="18"/>
        <v>0</v>
      </c>
      <c r="AA75" s="175">
        <f t="shared" si="19"/>
        <v>0</v>
      </c>
      <c r="AB75" s="175">
        <f t="shared" si="20"/>
        <v>0</v>
      </c>
      <c r="AC75" s="192" t="str">
        <f t="shared" ref="AC75:AC79" si="25">IF(J75&gt;2000,J75-2,"")</f>
        <v/>
      </c>
      <c r="AD75" s="219"/>
      <c r="AE75" s="220"/>
      <c r="AF75" s="220"/>
      <c r="AG75" s="194"/>
      <c r="AH75" s="178"/>
      <c r="AI75" s="158">
        <f t="shared" si="21"/>
        <v>0</v>
      </c>
      <c r="AJ75" s="158">
        <f t="shared" si="22"/>
        <v>0</v>
      </c>
      <c r="AK75" s="158">
        <f t="shared" si="23"/>
        <v>0</v>
      </c>
    </row>
    <row r="76" spans="1:37" ht="14.45" customHeight="1" x14ac:dyDescent="0.25">
      <c r="A76" s="124"/>
      <c r="B76" s="265"/>
      <c r="C76" s="266"/>
      <c r="D76" s="266"/>
      <c r="E76" s="266"/>
      <c r="F76" s="234"/>
      <c r="G76" s="292"/>
      <c r="H76" s="272"/>
      <c r="I76" s="137"/>
      <c r="J76" s="188"/>
      <c r="K76" s="219"/>
      <c r="L76" s="220"/>
      <c r="M76" s="220"/>
      <c r="N76" s="194"/>
      <c r="O76" s="137"/>
      <c r="P76" s="185">
        <f t="shared" si="15"/>
        <v>0</v>
      </c>
      <c r="Q76" s="185">
        <f t="shared" si="16"/>
        <v>0</v>
      </c>
      <c r="R76" s="185">
        <f t="shared" si="17"/>
        <v>0</v>
      </c>
      <c r="S76" s="137"/>
      <c r="T76" s="192" t="str">
        <f t="shared" si="24"/>
        <v/>
      </c>
      <c r="U76" s="219"/>
      <c r="V76" s="220"/>
      <c r="W76" s="220"/>
      <c r="X76" s="194"/>
      <c r="Y76" s="178"/>
      <c r="Z76" s="175">
        <f t="shared" si="18"/>
        <v>0</v>
      </c>
      <c r="AA76" s="175">
        <f t="shared" si="19"/>
        <v>0</v>
      </c>
      <c r="AB76" s="175">
        <f t="shared" si="20"/>
        <v>0</v>
      </c>
      <c r="AC76" s="192" t="str">
        <f t="shared" si="25"/>
        <v/>
      </c>
      <c r="AD76" s="219"/>
      <c r="AE76" s="220"/>
      <c r="AF76" s="220"/>
      <c r="AG76" s="194"/>
      <c r="AH76" s="178"/>
      <c r="AI76" s="158">
        <f t="shared" si="21"/>
        <v>0</v>
      </c>
      <c r="AJ76" s="158">
        <f t="shared" si="22"/>
        <v>0</v>
      </c>
      <c r="AK76" s="158">
        <f t="shared" si="23"/>
        <v>0</v>
      </c>
    </row>
    <row r="77" spans="1:37" ht="14.45" customHeight="1" x14ac:dyDescent="0.25">
      <c r="A77" s="124"/>
      <c r="B77" s="265"/>
      <c r="C77" s="266"/>
      <c r="D77" s="266"/>
      <c r="E77" s="266"/>
      <c r="F77" s="234"/>
      <c r="G77" s="292"/>
      <c r="H77" s="272"/>
      <c r="I77" s="137"/>
      <c r="J77" s="188"/>
      <c r="K77" s="219"/>
      <c r="L77" s="220"/>
      <c r="M77" s="220"/>
      <c r="N77" s="194"/>
      <c r="O77" s="137"/>
      <c r="P77" s="185">
        <f t="shared" si="15"/>
        <v>0</v>
      </c>
      <c r="Q77" s="185">
        <f>L77*N77/100</f>
        <v>0</v>
      </c>
      <c r="R77" s="185">
        <f>M77*N77/100</f>
        <v>0</v>
      </c>
      <c r="S77" s="137"/>
      <c r="T77" s="192" t="str">
        <f>IF(J77&gt;2000,J77-1,"")</f>
        <v/>
      </c>
      <c r="U77" s="219"/>
      <c r="V77" s="220"/>
      <c r="W77" s="220"/>
      <c r="X77" s="194"/>
      <c r="Y77" s="178"/>
      <c r="Z77" s="175">
        <f t="shared" si="18"/>
        <v>0</v>
      </c>
      <c r="AA77" s="175">
        <f t="shared" si="19"/>
        <v>0</v>
      </c>
      <c r="AB77" s="175">
        <f t="shared" si="20"/>
        <v>0</v>
      </c>
      <c r="AC77" s="192" t="str">
        <f>IF(J77&gt;2000,J77-2,"")</f>
        <v/>
      </c>
      <c r="AD77" s="219"/>
      <c r="AE77" s="220"/>
      <c r="AF77" s="220"/>
      <c r="AG77" s="194"/>
      <c r="AH77" s="178"/>
      <c r="AI77" s="158">
        <f t="shared" si="21"/>
        <v>0</v>
      </c>
      <c r="AJ77" s="158">
        <f t="shared" si="22"/>
        <v>0</v>
      </c>
      <c r="AK77" s="158">
        <f t="shared" si="23"/>
        <v>0</v>
      </c>
    </row>
    <row r="78" spans="1:37" ht="14.45" customHeight="1" x14ac:dyDescent="0.25">
      <c r="A78" s="124"/>
      <c r="B78" s="265"/>
      <c r="C78" s="266"/>
      <c r="D78" s="266"/>
      <c r="E78" s="266"/>
      <c r="F78" s="234"/>
      <c r="G78" s="292"/>
      <c r="H78" s="272"/>
      <c r="I78" s="137"/>
      <c r="J78" s="188"/>
      <c r="K78" s="219"/>
      <c r="L78" s="220"/>
      <c r="M78" s="220"/>
      <c r="N78" s="194"/>
      <c r="O78" s="137"/>
      <c r="P78" s="185">
        <f t="shared" si="15"/>
        <v>0</v>
      </c>
      <c r="Q78" s="185">
        <f>L78*N78/100</f>
        <v>0</v>
      </c>
      <c r="R78" s="185">
        <f>M78*N78/100</f>
        <v>0</v>
      </c>
      <c r="S78" s="137"/>
      <c r="T78" s="192" t="str">
        <f>IF(J78&gt;2000,J78-1,"")</f>
        <v/>
      </c>
      <c r="U78" s="219"/>
      <c r="V78" s="220"/>
      <c r="W78" s="220"/>
      <c r="X78" s="194"/>
      <c r="Y78" s="178"/>
      <c r="Z78" s="175">
        <f t="shared" si="18"/>
        <v>0</v>
      </c>
      <c r="AA78" s="175">
        <f t="shared" si="19"/>
        <v>0</v>
      </c>
      <c r="AB78" s="175">
        <f t="shared" si="20"/>
        <v>0</v>
      </c>
      <c r="AC78" s="192" t="str">
        <f>IF(J78&gt;2000,J78-2,"")</f>
        <v/>
      </c>
      <c r="AD78" s="219"/>
      <c r="AE78" s="220"/>
      <c r="AF78" s="220"/>
      <c r="AG78" s="194"/>
      <c r="AH78" s="178"/>
      <c r="AI78" s="158">
        <f t="shared" si="21"/>
        <v>0</v>
      </c>
      <c r="AJ78" s="158">
        <f t="shared" si="22"/>
        <v>0</v>
      </c>
      <c r="AK78" s="158">
        <f t="shared" si="23"/>
        <v>0</v>
      </c>
    </row>
    <row r="79" spans="1:37" ht="15" customHeight="1" thickBot="1" x14ac:dyDescent="0.3">
      <c r="A79" s="124"/>
      <c r="B79" s="263"/>
      <c r="C79" s="264"/>
      <c r="D79" s="264"/>
      <c r="E79" s="264"/>
      <c r="F79" s="235"/>
      <c r="G79" s="292"/>
      <c r="H79" s="272"/>
      <c r="I79" s="137"/>
      <c r="J79" s="189"/>
      <c r="K79" s="223"/>
      <c r="L79" s="224"/>
      <c r="M79" s="224"/>
      <c r="N79" s="195"/>
      <c r="O79" s="137"/>
      <c r="P79" s="185">
        <f t="shared" si="15"/>
        <v>0</v>
      </c>
      <c r="Q79" s="185">
        <f t="shared" si="16"/>
        <v>0</v>
      </c>
      <c r="R79" s="185">
        <f t="shared" si="17"/>
        <v>0</v>
      </c>
      <c r="S79" s="137"/>
      <c r="T79" s="193" t="str">
        <f t="shared" si="24"/>
        <v/>
      </c>
      <c r="U79" s="223"/>
      <c r="V79" s="224"/>
      <c r="W79" s="224"/>
      <c r="X79" s="195"/>
      <c r="Y79" s="178"/>
      <c r="Z79" s="175">
        <f t="shared" si="18"/>
        <v>0</v>
      </c>
      <c r="AA79" s="175">
        <f t="shared" si="19"/>
        <v>0</v>
      </c>
      <c r="AB79" s="175">
        <f t="shared" si="20"/>
        <v>0</v>
      </c>
      <c r="AC79" s="193" t="str">
        <f t="shared" si="25"/>
        <v/>
      </c>
      <c r="AD79" s="223"/>
      <c r="AE79" s="224"/>
      <c r="AF79" s="224"/>
      <c r="AG79" s="195"/>
      <c r="AH79" s="178"/>
      <c r="AI79" s="158">
        <f t="shared" si="21"/>
        <v>0</v>
      </c>
      <c r="AJ79" s="158">
        <f t="shared" si="22"/>
        <v>0</v>
      </c>
      <c r="AK79" s="158">
        <f t="shared" si="23"/>
        <v>0</v>
      </c>
    </row>
    <row r="80" spans="1:37" s="157" customFormat="1" ht="9" customHeight="1" x14ac:dyDescent="0.25">
      <c r="A80" s="128"/>
      <c r="B80" s="143"/>
      <c r="C80" s="137"/>
      <c r="D80" s="155"/>
      <c r="E80" s="143"/>
      <c r="F80" s="148"/>
      <c r="G80" s="148"/>
      <c r="H80" s="143"/>
      <c r="I80" s="137"/>
      <c r="J80" s="137"/>
      <c r="K80" s="143"/>
      <c r="L80" s="143"/>
      <c r="M80" s="143"/>
      <c r="N80" s="143"/>
      <c r="O80" s="143"/>
      <c r="P80" s="143"/>
      <c r="Q80" s="143"/>
      <c r="R80" s="143"/>
      <c r="S80" s="143"/>
      <c r="T80" s="143"/>
      <c r="U80" s="143"/>
      <c r="V80" s="143"/>
      <c r="W80" s="143"/>
      <c r="X80" s="143"/>
      <c r="Y80" s="143"/>
      <c r="Z80" s="143"/>
      <c r="AA80" s="143"/>
      <c r="AB80" s="143"/>
      <c r="AC80" s="143"/>
      <c r="AD80" s="143"/>
      <c r="AE80" s="143"/>
      <c r="AF80" s="143"/>
      <c r="AG80" s="143"/>
      <c r="AH80" s="156"/>
      <c r="AI80" s="156"/>
      <c r="AJ80" s="156"/>
      <c r="AK80" s="156"/>
    </row>
    <row r="81" spans="1:33" ht="9.75" customHeight="1" thickBot="1" x14ac:dyDescent="0.3">
      <c r="A81" s="124"/>
      <c r="B81" s="124"/>
      <c r="C81" s="124"/>
      <c r="D81" s="159"/>
      <c r="E81" s="124"/>
      <c r="F81" s="146"/>
      <c r="G81" s="146"/>
      <c r="H81" s="124"/>
      <c r="I81" s="124"/>
      <c r="J81" s="124"/>
      <c r="K81" s="124"/>
      <c r="L81" s="124"/>
      <c r="M81" s="124"/>
      <c r="N81" s="124"/>
      <c r="O81" s="124"/>
      <c r="P81" s="124"/>
      <c r="Q81" s="124"/>
      <c r="R81" s="124"/>
      <c r="S81" s="124"/>
      <c r="T81" s="124"/>
      <c r="U81" s="124"/>
      <c r="V81" s="124"/>
      <c r="W81" s="124"/>
      <c r="X81" s="124"/>
      <c r="Y81" s="124"/>
      <c r="Z81" s="124"/>
      <c r="AA81" s="124"/>
      <c r="AB81" s="124"/>
      <c r="AC81" s="124"/>
      <c r="AD81" s="124"/>
      <c r="AE81" s="124"/>
      <c r="AF81" s="124"/>
      <c r="AG81" s="124"/>
    </row>
    <row r="82" spans="1:33" ht="30" customHeight="1" thickBot="1" x14ac:dyDescent="0.3">
      <c r="A82" s="124"/>
      <c r="B82" s="197"/>
      <c r="C82" s="124"/>
      <c r="D82" s="159"/>
      <c r="E82" s="124"/>
      <c r="F82" s="146"/>
      <c r="G82" s="146"/>
      <c r="H82" s="124"/>
      <c r="I82" s="124"/>
      <c r="J82" s="124"/>
      <c r="K82" s="355" t="s">
        <v>118</v>
      </c>
      <c r="L82" s="356"/>
      <c r="M82" s="357"/>
      <c r="N82" s="124"/>
      <c r="O82" s="124"/>
      <c r="P82" s="124"/>
      <c r="Q82" s="124"/>
      <c r="R82" s="124"/>
      <c r="S82" s="124"/>
      <c r="T82" s="124"/>
      <c r="U82" s="355" t="s">
        <v>119</v>
      </c>
      <c r="V82" s="356"/>
      <c r="W82" s="357"/>
      <c r="X82" s="124"/>
      <c r="Y82" s="124"/>
      <c r="Z82" s="124"/>
      <c r="AA82" s="124"/>
      <c r="AB82" s="124"/>
      <c r="AC82" s="124"/>
      <c r="AD82" s="355" t="s">
        <v>120</v>
      </c>
      <c r="AE82" s="356"/>
      <c r="AF82" s="357"/>
      <c r="AG82" s="124"/>
    </row>
    <row r="83" spans="1:33" ht="14.25" customHeight="1" x14ac:dyDescent="0.25">
      <c r="A83" s="124"/>
      <c r="B83" s="197"/>
      <c r="C83" s="124"/>
      <c r="D83" s="159"/>
      <c r="E83" s="124"/>
      <c r="F83" s="146"/>
      <c r="G83" s="146"/>
      <c r="H83" s="124"/>
      <c r="I83" s="124"/>
      <c r="J83" s="124"/>
      <c r="K83" s="285" t="s">
        <v>1</v>
      </c>
      <c r="L83" s="316" t="str">
        <f>L18</f>
        <v>Aktiva/
Majetek
v tis. CZK</v>
      </c>
      <c r="M83" s="316" t="str">
        <f>M18</f>
        <v>Obrat/
Příjmy
v tis. CZK</v>
      </c>
      <c r="N83" s="124"/>
      <c r="O83" s="124"/>
      <c r="P83" s="124"/>
      <c r="Q83" s="124"/>
      <c r="R83" s="124"/>
      <c r="S83" s="124"/>
      <c r="T83" s="124"/>
      <c r="U83" s="316" t="str">
        <f>K83</f>
        <v>Počet zaměstnanců</v>
      </c>
      <c r="V83" s="316" t="str">
        <f>L83</f>
        <v>Aktiva/
Majetek
v tis. CZK</v>
      </c>
      <c r="W83" s="316" t="str">
        <f>M83</f>
        <v>Obrat/
Příjmy
v tis. CZK</v>
      </c>
      <c r="X83" s="124"/>
      <c r="Y83" s="124"/>
      <c r="Z83" s="124"/>
      <c r="AA83" s="124"/>
      <c r="AB83" s="124"/>
      <c r="AC83" s="124"/>
      <c r="AD83" s="316" t="str">
        <f>U83</f>
        <v>Počet zaměstnanců</v>
      </c>
      <c r="AE83" s="316" t="str">
        <f>V83</f>
        <v>Aktiva/
Majetek
v tis. CZK</v>
      </c>
      <c r="AF83" s="316" t="str">
        <f>W83</f>
        <v>Obrat/
Příjmy
v tis. CZK</v>
      </c>
      <c r="AG83" s="124"/>
    </row>
    <row r="84" spans="1:33" ht="21" customHeight="1" thickBot="1" x14ac:dyDescent="0.3">
      <c r="A84" s="124"/>
      <c r="B84" s="197"/>
      <c r="C84" s="124"/>
      <c r="D84" s="159"/>
      <c r="E84" s="124"/>
      <c r="F84" s="146"/>
      <c r="G84" s="146"/>
      <c r="H84" s="124"/>
      <c r="I84" s="124"/>
      <c r="J84" s="124"/>
      <c r="K84" s="286"/>
      <c r="L84" s="317"/>
      <c r="M84" s="317"/>
      <c r="N84" s="124"/>
      <c r="O84" s="124"/>
      <c r="P84" s="124"/>
      <c r="Q84" s="124"/>
      <c r="R84" s="124"/>
      <c r="S84" s="124"/>
      <c r="T84" s="124"/>
      <c r="U84" s="317"/>
      <c r="V84" s="317"/>
      <c r="W84" s="317"/>
      <c r="X84" s="124"/>
      <c r="Y84" s="124"/>
      <c r="Z84" s="124"/>
      <c r="AA84" s="124"/>
      <c r="AB84" s="124"/>
      <c r="AC84" s="124"/>
      <c r="AD84" s="317"/>
      <c r="AE84" s="317"/>
      <c r="AF84" s="317"/>
      <c r="AG84" s="124"/>
    </row>
    <row r="85" spans="1:33" ht="26.25" customHeight="1" thickBot="1" x14ac:dyDescent="0.3">
      <c r="A85" s="124"/>
      <c r="B85" s="124"/>
      <c r="C85" s="124"/>
      <c r="D85" s="159"/>
      <c r="E85" s="124"/>
      <c r="F85" s="160"/>
      <c r="G85" s="160"/>
      <c r="H85" s="161"/>
      <c r="I85" s="161"/>
      <c r="J85" s="161"/>
      <c r="K85" s="162">
        <f>SUM(K20,P74:P79,P58:P72,K48:K53,K25:K46)</f>
        <v>0</v>
      </c>
      <c r="L85" s="163">
        <f>SUM(L20,Q74:Q79,Q58:Q72,L48:L53,L25:L46)</f>
        <v>0</v>
      </c>
      <c r="M85" s="163">
        <f>SUM(M20,R74:R79,R58:R72,M48:M53,M25:M46)</f>
        <v>0</v>
      </c>
      <c r="N85" s="124"/>
      <c r="O85" s="124"/>
      <c r="P85" s="124"/>
      <c r="Q85" s="124"/>
      <c r="R85" s="124"/>
      <c r="S85" s="124"/>
      <c r="T85" s="124"/>
      <c r="U85" s="162">
        <f>SUM(U20,Z74:Z79,Z58:Z72,U48:U53,U25:U46)</f>
        <v>0</v>
      </c>
      <c r="V85" s="163">
        <f>SUM(V20,AA74:AA79,AA58:AA72,V48:V53,V25:V46)</f>
        <v>0</v>
      </c>
      <c r="W85" s="163">
        <f>SUM(W20,AB74:AB79,AB58:AB72,W48:W53,W25:W46)</f>
        <v>0</v>
      </c>
      <c r="X85" s="124"/>
      <c r="Y85" s="124"/>
      <c r="Z85" s="124"/>
      <c r="AA85" s="124"/>
      <c r="AB85" s="124"/>
      <c r="AC85" s="124"/>
      <c r="AD85" s="162">
        <f>SUM(AD20,AD25:AD46,AD48:AD53,AI58:AI72,AI74:AI79)</f>
        <v>0</v>
      </c>
      <c r="AE85" s="163">
        <f>SUM(AE20,AE25:AE46,AE48:AE53,AJ58:AJ72,AJ74:AJ79)</f>
        <v>0</v>
      </c>
      <c r="AF85" s="163">
        <f>SUM(AF20,AF25:AF46,AF48:AF53,AK58:AK72,AK74:AK79)</f>
        <v>0</v>
      </c>
      <c r="AG85" s="124"/>
    </row>
    <row r="86" spans="1:33" ht="25.15" customHeight="1" thickBot="1" x14ac:dyDescent="0.3">
      <c r="A86" s="124"/>
      <c r="B86" s="124"/>
      <c r="C86" s="124"/>
      <c r="D86" s="159"/>
      <c r="E86" s="124"/>
      <c r="F86" s="146"/>
      <c r="G86" s="146"/>
      <c r="H86" s="124"/>
      <c r="I86" s="124"/>
      <c r="J86" s="124"/>
      <c r="K86" s="276" t="s">
        <v>217</v>
      </c>
      <c r="L86" s="277"/>
      <c r="M86" s="278"/>
      <c r="N86" s="124"/>
      <c r="O86" s="124"/>
      <c r="P86" s="124"/>
      <c r="Q86" s="124"/>
      <c r="R86" s="124"/>
      <c r="S86" s="124"/>
      <c r="T86" s="124"/>
      <c r="U86" s="282" t="s">
        <v>218</v>
      </c>
      <c r="V86" s="283"/>
      <c r="W86" s="284"/>
      <c r="X86" s="124"/>
      <c r="Y86" s="124"/>
      <c r="Z86" s="124"/>
      <c r="AA86" s="124"/>
      <c r="AB86" s="124"/>
      <c r="AC86" s="124"/>
      <c r="AD86" s="282" t="s">
        <v>219</v>
      </c>
      <c r="AE86" s="283"/>
      <c r="AF86" s="284"/>
      <c r="AG86" s="124"/>
    </row>
    <row r="87" spans="1:33" ht="29.45" customHeight="1" thickBot="1" x14ac:dyDescent="0.3">
      <c r="A87" s="124"/>
      <c r="B87" s="124"/>
      <c r="C87" s="124"/>
      <c r="D87" s="159"/>
      <c r="E87" s="124"/>
      <c r="F87" s="146"/>
      <c r="G87" s="146"/>
      <c r="H87" s="124"/>
      <c r="I87" s="124"/>
      <c r="J87" s="124"/>
      <c r="K87" s="279" t="str">
        <f>'Výpočty MSP'!A75</f>
        <v>DROBNÝ</v>
      </c>
      <c r="L87" s="280"/>
      <c r="M87" s="281"/>
      <c r="N87" s="124"/>
      <c r="O87" s="124"/>
      <c r="P87" s="124"/>
      <c r="Q87" s="124"/>
      <c r="R87" s="124"/>
      <c r="S87" s="124"/>
      <c r="T87" s="124"/>
      <c r="U87" s="364" t="str">
        <f>'Výpočty MSP'!A77</f>
        <v>DROBNÝ</v>
      </c>
      <c r="V87" s="365"/>
      <c r="W87" s="366"/>
      <c r="X87" s="124"/>
      <c r="Y87" s="124"/>
      <c r="Z87" s="124"/>
      <c r="AA87" s="124"/>
      <c r="AB87" s="124"/>
      <c r="AC87" s="124"/>
      <c r="AD87" s="364" t="str">
        <f>'Výpočty MSP'!A81</f>
        <v>ROKY 'N A N-1' JSOU DOSTAČUJÍCÍ</v>
      </c>
      <c r="AE87" s="365"/>
      <c r="AF87" s="366"/>
      <c r="AG87" s="124"/>
    </row>
    <row r="88" spans="1:33" ht="8.4499999999999993" customHeight="1" x14ac:dyDescent="0.25">
      <c r="A88" s="124"/>
      <c r="B88" s="124"/>
      <c r="C88" s="124"/>
      <c r="D88" s="159"/>
      <c r="E88" s="124"/>
      <c r="F88" s="146"/>
      <c r="G88" s="146"/>
      <c r="H88" s="124"/>
      <c r="I88" s="124"/>
      <c r="J88" s="124"/>
      <c r="K88" s="124"/>
      <c r="L88" s="124"/>
      <c r="M88" s="124"/>
      <c r="N88" s="124"/>
      <c r="O88" s="124"/>
      <c r="P88" s="124"/>
      <c r="Q88" s="124"/>
      <c r="R88" s="124"/>
      <c r="S88" s="124"/>
      <c r="T88" s="124"/>
      <c r="U88" s="124"/>
      <c r="V88" s="124"/>
      <c r="W88" s="124"/>
      <c r="X88" s="124"/>
      <c r="Y88" s="124"/>
      <c r="Z88" s="124"/>
      <c r="AA88" s="124"/>
      <c r="AB88" s="124"/>
      <c r="AC88" s="124"/>
      <c r="AD88" s="124"/>
      <c r="AE88" s="124"/>
      <c r="AF88" s="124"/>
      <c r="AG88" s="124"/>
    </row>
    <row r="89" spans="1:33" ht="12.75" hidden="1" customHeight="1" thickBot="1" x14ac:dyDescent="0.3">
      <c r="A89" s="124"/>
      <c r="B89" s="124"/>
      <c r="C89" s="124"/>
      <c r="D89" s="159"/>
      <c r="E89" s="124"/>
      <c r="F89" s="146"/>
      <c r="G89" s="146"/>
      <c r="H89" s="124"/>
      <c r="I89" s="124"/>
      <c r="J89" s="124"/>
      <c r="K89" s="124"/>
      <c r="L89" s="124"/>
      <c r="M89" s="124"/>
      <c r="N89" s="124"/>
      <c r="O89" s="124"/>
      <c r="P89" s="124"/>
      <c r="Q89" s="124"/>
      <c r="R89" s="124"/>
      <c r="S89" s="124"/>
      <c r="T89" s="124"/>
      <c r="U89" s="124"/>
      <c r="V89" s="124"/>
      <c r="W89" s="124"/>
      <c r="X89" s="124"/>
      <c r="Y89" s="124"/>
      <c r="Z89" s="124"/>
      <c r="AA89" s="124"/>
      <c r="AB89" s="124"/>
      <c r="AC89" s="124"/>
      <c r="AD89" s="124"/>
      <c r="AE89" s="124"/>
      <c r="AF89" s="124"/>
      <c r="AG89" s="124"/>
    </row>
    <row r="90" spans="1:33" ht="4.1500000000000004" customHeight="1" thickBot="1" x14ac:dyDescent="0.3">
      <c r="A90" s="124"/>
      <c r="B90" s="124"/>
      <c r="C90" s="124"/>
      <c r="D90" s="159"/>
      <c r="E90" s="124"/>
      <c r="F90" s="146"/>
      <c r="G90" s="146"/>
      <c r="H90" s="124"/>
      <c r="I90" s="124"/>
      <c r="J90" s="124"/>
      <c r="K90" s="124"/>
      <c r="L90" s="124"/>
      <c r="M90" s="124"/>
      <c r="N90" s="124"/>
      <c r="O90" s="124"/>
      <c r="P90" s="124"/>
      <c r="Q90" s="124"/>
      <c r="R90" s="124"/>
      <c r="S90" s="124"/>
      <c r="T90" s="124"/>
      <c r="U90" s="124"/>
      <c r="V90" s="124"/>
      <c r="W90" s="124"/>
      <c r="X90" s="124"/>
      <c r="Y90" s="124"/>
      <c r="Z90" s="124"/>
      <c r="AA90" s="124"/>
      <c r="AB90" s="124"/>
      <c r="AC90" s="124"/>
      <c r="AD90" s="124"/>
      <c r="AE90" s="124"/>
      <c r="AF90" s="124"/>
      <c r="AG90" s="124"/>
    </row>
    <row r="91" spans="1:33" ht="46.9" customHeight="1" thickBot="1" x14ac:dyDescent="0.3">
      <c r="A91" s="124"/>
      <c r="B91" s="157"/>
      <c r="C91" s="157"/>
      <c r="D91" s="157"/>
      <c r="E91" s="157"/>
      <c r="F91" s="157"/>
      <c r="G91" s="157"/>
      <c r="H91" s="157"/>
      <c r="I91" s="157"/>
      <c r="K91" s="293" t="s">
        <v>216</v>
      </c>
      <c r="L91" s="294"/>
      <c r="M91" s="294"/>
      <c r="N91" s="294"/>
      <c r="O91" s="294"/>
      <c r="P91" s="294"/>
      <c r="Q91" s="294"/>
      <c r="R91" s="294"/>
      <c r="S91" s="294"/>
      <c r="T91" s="294"/>
      <c r="U91" s="294"/>
      <c r="V91" s="294"/>
      <c r="W91" s="294"/>
      <c r="X91" s="294"/>
      <c r="Y91" s="294"/>
      <c r="Z91" s="294"/>
      <c r="AA91" s="294"/>
      <c r="AB91" s="294"/>
      <c r="AC91" s="295"/>
      <c r="AD91" s="320" t="str">
        <f>'Výpočty MSP'!A84</f>
        <v>DROBNÝ</v>
      </c>
      <c r="AE91" s="321"/>
      <c r="AF91" s="322"/>
      <c r="AG91" s="124"/>
    </row>
    <row r="92" spans="1:33" ht="27.6" customHeight="1" x14ac:dyDescent="0.25">
      <c r="A92" s="124"/>
      <c r="B92" s="157"/>
      <c r="C92" s="157"/>
      <c r="D92" s="157"/>
      <c r="E92" s="157"/>
      <c r="F92" s="157"/>
      <c r="G92" s="157"/>
      <c r="H92" s="157"/>
      <c r="I92" s="157"/>
      <c r="K92" s="157"/>
      <c r="L92" s="157"/>
      <c r="M92" s="157"/>
      <c r="N92" s="157"/>
      <c r="O92" s="157"/>
      <c r="P92" s="157"/>
      <c r="Q92" s="157"/>
      <c r="R92" s="157"/>
      <c r="S92" s="157"/>
      <c r="T92" s="157"/>
      <c r="U92" s="157"/>
      <c r="V92" s="157"/>
      <c r="W92" s="157"/>
      <c r="X92" s="157"/>
      <c r="Y92" s="157"/>
      <c r="Z92" s="157"/>
      <c r="AA92" s="157"/>
      <c r="AB92" s="157"/>
      <c r="AC92" s="157"/>
      <c r="AD92" s="157"/>
      <c r="AE92" s="157"/>
      <c r="AF92" s="157"/>
      <c r="AG92" s="124"/>
    </row>
    <row r="93" spans="1:33" ht="26.45" customHeight="1" x14ac:dyDescent="0.25">
      <c r="A93" s="124"/>
      <c r="B93" s="239" t="s">
        <v>121</v>
      </c>
      <c r="C93" s="124"/>
      <c r="D93" s="159"/>
      <c r="E93" s="157"/>
      <c r="F93" s="157"/>
      <c r="G93" s="157"/>
      <c r="H93" s="157"/>
      <c r="I93" s="157"/>
      <c r="J93" s="157"/>
      <c r="K93" s="157"/>
      <c r="L93" s="157"/>
      <c r="M93" s="157"/>
      <c r="N93" s="124"/>
      <c r="O93" s="124"/>
      <c r="P93" s="124"/>
      <c r="Q93" s="124"/>
      <c r="R93" s="124"/>
      <c r="S93" s="124"/>
      <c r="T93" s="124"/>
      <c r="U93" s="124"/>
      <c r="V93" s="124"/>
      <c r="W93" s="124"/>
      <c r="X93" s="124"/>
      <c r="Y93" s="124"/>
      <c r="Z93" s="124"/>
      <c r="AA93" s="124"/>
      <c r="AB93" s="124"/>
      <c r="AC93" s="124"/>
      <c r="AD93" s="124"/>
      <c r="AE93" s="124"/>
      <c r="AF93" s="124"/>
      <c r="AG93" s="124"/>
    </row>
    <row r="94" spans="1:33" ht="19.899999999999999" customHeight="1" x14ac:dyDescent="0.25">
      <c r="A94" s="124"/>
      <c r="B94" s="319" t="str">
        <f>'Výpočty MSP'!C74&amp;I6&amp;" "&amp;","&amp;" IČO:"&amp;" "&amp;I8&amp;",  "&amp;AD91&amp;" "&amp;'Výpočty MSP'!C77</f>
        <v>Prohlašuji, že ke dni podpisu tohoto Prohlášení je  , IČO: ,  DROBNÝ podnikatel ve smyslu Doporučení 2003/361/ES</v>
      </c>
      <c r="C94" s="319"/>
      <c r="D94" s="319"/>
      <c r="E94" s="319"/>
      <c r="F94" s="319"/>
      <c r="G94" s="319"/>
      <c r="H94" s="319"/>
      <c r="I94" s="319"/>
      <c r="J94" s="319"/>
      <c r="K94" s="319"/>
      <c r="L94" s="319"/>
      <c r="M94" s="319"/>
      <c r="N94" s="319"/>
      <c r="O94" s="319"/>
      <c r="P94" s="319"/>
      <c r="Q94" s="319"/>
      <c r="R94" s="319"/>
      <c r="S94" s="319"/>
      <c r="T94" s="319"/>
      <c r="U94" s="319"/>
      <c r="V94" s="319"/>
      <c r="W94" s="319"/>
      <c r="X94" s="319"/>
      <c r="Y94" s="319"/>
      <c r="Z94" s="319"/>
      <c r="AA94" s="319"/>
      <c r="AB94" s="319"/>
      <c r="AC94" s="319"/>
      <c r="AD94" s="319"/>
      <c r="AE94" s="319"/>
      <c r="AF94" s="319"/>
      <c r="AG94" s="124"/>
    </row>
    <row r="95" spans="1:33" ht="23.25" customHeight="1" x14ac:dyDescent="0.25">
      <c r="A95" s="124"/>
      <c r="B95" s="318" t="s">
        <v>138</v>
      </c>
      <c r="C95" s="318"/>
      <c r="D95" s="318"/>
      <c r="E95" s="318"/>
      <c r="F95" s="318"/>
      <c r="G95" s="318"/>
      <c r="H95" s="318"/>
      <c r="I95" s="318"/>
      <c r="J95" s="318"/>
      <c r="K95" s="318"/>
      <c r="L95" s="318"/>
      <c r="M95" s="318"/>
      <c r="N95" s="318"/>
      <c r="O95" s="318"/>
      <c r="P95" s="318"/>
      <c r="Q95" s="318"/>
      <c r="R95" s="318"/>
      <c r="S95" s="318"/>
      <c r="T95" s="318"/>
      <c r="U95" s="318"/>
      <c r="V95" s="318"/>
      <c r="W95" s="318"/>
      <c r="X95" s="318"/>
      <c r="Y95" s="124"/>
      <c r="Z95" s="124"/>
      <c r="AA95" s="124"/>
      <c r="AB95" s="124"/>
      <c r="AC95" s="124"/>
      <c r="AD95" s="124"/>
      <c r="AE95" s="124"/>
      <c r="AF95" s="124"/>
      <c r="AG95" s="124"/>
    </row>
    <row r="96" spans="1:33" ht="30" customHeight="1" x14ac:dyDescent="0.2">
      <c r="A96" s="124"/>
      <c r="B96" s="164" t="s">
        <v>17</v>
      </c>
      <c r="C96" s="165"/>
      <c r="D96" s="165"/>
      <c r="E96" s="165"/>
      <c r="F96" s="165"/>
      <c r="G96" s="165"/>
      <c r="H96" s="165"/>
      <c r="I96" s="165"/>
      <c r="J96" s="165"/>
      <c r="K96" s="165"/>
      <c r="L96" s="124"/>
      <c r="M96" s="124"/>
      <c r="N96" s="124"/>
      <c r="O96" s="124"/>
      <c r="P96" s="124"/>
      <c r="Q96" s="124"/>
      <c r="R96" s="124"/>
      <c r="S96" s="124"/>
      <c r="T96" s="124"/>
      <c r="U96" s="124"/>
      <c r="V96" s="124"/>
      <c r="W96" s="124"/>
      <c r="X96" s="124"/>
      <c r="Y96" s="124"/>
      <c r="Z96" s="124"/>
      <c r="AA96" s="124"/>
      <c r="AB96" s="124"/>
      <c r="AC96" s="124"/>
      <c r="AD96" s="124"/>
      <c r="AE96" s="124"/>
      <c r="AF96" s="124"/>
      <c r="AG96" s="124"/>
    </row>
    <row r="97" spans="1:33" ht="22.9" customHeight="1" x14ac:dyDescent="0.25">
      <c r="A97" s="124"/>
      <c r="B97" s="166" t="s">
        <v>128</v>
      </c>
      <c r="C97" s="166"/>
      <c r="D97" s="166"/>
      <c r="E97" s="166"/>
      <c r="F97" s="166"/>
      <c r="G97" s="166"/>
      <c r="H97" s="166"/>
      <c r="I97" s="166"/>
      <c r="J97" s="166"/>
      <c r="K97" s="166"/>
      <c r="L97" s="167"/>
      <c r="M97" s="167"/>
      <c r="N97" s="167"/>
      <c r="O97" s="167"/>
      <c r="P97" s="167"/>
      <c r="Q97" s="167"/>
      <c r="R97" s="167"/>
      <c r="S97" s="167"/>
      <c r="T97" s="167"/>
      <c r="U97" s="167"/>
      <c r="V97" s="167"/>
      <c r="W97" s="167"/>
      <c r="X97" s="167"/>
      <c r="Y97" s="167"/>
      <c r="Z97" s="167"/>
      <c r="AA97" s="167"/>
      <c r="AB97" s="167"/>
      <c r="AC97" s="124"/>
      <c r="AD97" s="124"/>
      <c r="AE97" s="124"/>
      <c r="AF97" s="124"/>
      <c r="AG97" s="124"/>
    </row>
    <row r="98" spans="1:33" ht="26.45" customHeight="1" x14ac:dyDescent="0.25">
      <c r="A98" s="124"/>
      <c r="B98" s="311" t="s">
        <v>129</v>
      </c>
      <c r="C98" s="311"/>
      <c r="D98" s="311"/>
      <c r="E98" s="311"/>
      <c r="F98" s="311"/>
      <c r="G98" s="311"/>
      <c r="H98" s="311"/>
      <c r="I98" s="311"/>
      <c r="J98" s="311"/>
      <c r="K98" s="311"/>
      <c r="L98" s="311"/>
      <c r="M98" s="311"/>
      <c r="N98" s="311"/>
      <c r="O98" s="311"/>
      <c r="P98" s="311"/>
      <c r="Q98" s="311"/>
      <c r="R98" s="311"/>
      <c r="S98" s="311"/>
      <c r="T98" s="311"/>
      <c r="U98" s="311"/>
      <c r="V98" s="311"/>
      <c r="W98" s="311"/>
      <c r="X98" s="311"/>
      <c r="Y98" s="311"/>
      <c r="Z98" s="311"/>
      <c r="AA98" s="311"/>
      <c r="AB98" s="311"/>
      <c r="AC98" s="124"/>
      <c r="AD98" s="124"/>
      <c r="AE98" s="124"/>
      <c r="AF98" s="124"/>
      <c r="AG98" s="124"/>
    </row>
    <row r="99" spans="1:33" ht="41.45" customHeight="1" x14ac:dyDescent="0.25">
      <c r="A99" s="124"/>
      <c r="B99" s="311" t="s">
        <v>130</v>
      </c>
      <c r="C99" s="311"/>
      <c r="D99" s="311"/>
      <c r="E99" s="311"/>
      <c r="F99" s="311"/>
      <c r="G99" s="311"/>
      <c r="H99" s="311"/>
      <c r="I99" s="311"/>
      <c r="J99" s="311"/>
      <c r="K99" s="311"/>
      <c r="L99" s="311"/>
      <c r="M99" s="311"/>
      <c r="N99" s="311"/>
      <c r="O99" s="311"/>
      <c r="P99" s="311"/>
      <c r="Q99" s="311"/>
      <c r="R99" s="311"/>
      <c r="S99" s="311"/>
      <c r="T99" s="311"/>
      <c r="U99" s="311"/>
      <c r="V99" s="311"/>
      <c r="W99" s="311"/>
      <c r="X99" s="311"/>
      <c r="Y99" s="167"/>
      <c r="Z99" s="167"/>
      <c r="AA99" s="167"/>
      <c r="AB99" s="167"/>
      <c r="AC99" s="124"/>
      <c r="AD99" s="124"/>
      <c r="AE99" s="124"/>
      <c r="AF99" s="124"/>
      <c r="AG99" s="124"/>
    </row>
    <row r="100" spans="1:33" ht="21" customHeight="1" x14ac:dyDescent="0.25">
      <c r="A100" s="124"/>
      <c r="B100" s="311" t="s">
        <v>142</v>
      </c>
      <c r="C100" s="311"/>
      <c r="D100" s="311"/>
      <c r="E100" s="311"/>
      <c r="F100" s="311"/>
      <c r="G100" s="311"/>
      <c r="H100" s="311"/>
      <c r="I100" s="311"/>
      <c r="J100" s="311"/>
      <c r="K100" s="311"/>
      <c r="L100" s="311"/>
      <c r="M100" s="311"/>
      <c r="N100" s="311"/>
      <c r="O100" s="311"/>
      <c r="P100" s="311"/>
      <c r="Q100" s="311"/>
      <c r="R100" s="311"/>
      <c r="S100" s="311"/>
      <c r="T100" s="311"/>
      <c r="U100" s="311"/>
      <c r="V100" s="311"/>
      <c r="W100" s="311"/>
      <c r="X100" s="311"/>
      <c r="Y100" s="167"/>
      <c r="Z100" s="167"/>
      <c r="AA100" s="167"/>
      <c r="AB100" s="167"/>
      <c r="AC100" s="124"/>
      <c r="AD100" s="124"/>
      <c r="AE100" s="124"/>
      <c r="AF100" s="124"/>
      <c r="AG100" s="124"/>
    </row>
    <row r="101" spans="1:33" ht="22.9" customHeight="1" x14ac:dyDescent="0.25">
      <c r="A101" s="124"/>
      <c r="B101" s="311" t="s">
        <v>131</v>
      </c>
      <c r="C101" s="311"/>
      <c r="D101" s="311"/>
      <c r="E101" s="311"/>
      <c r="F101" s="311"/>
      <c r="G101" s="311"/>
      <c r="H101" s="311"/>
      <c r="I101" s="311"/>
      <c r="J101" s="311"/>
      <c r="K101" s="311"/>
      <c r="L101" s="311"/>
      <c r="M101" s="311"/>
      <c r="N101" s="311"/>
      <c r="O101" s="311"/>
      <c r="P101" s="311"/>
      <c r="Q101" s="311"/>
      <c r="R101" s="311"/>
      <c r="S101" s="311"/>
      <c r="T101" s="311"/>
      <c r="U101" s="311"/>
      <c r="V101" s="311"/>
      <c r="W101" s="311"/>
      <c r="X101" s="311"/>
      <c r="Y101" s="167"/>
      <c r="Z101" s="167"/>
      <c r="AA101" s="167"/>
      <c r="AB101" s="167"/>
      <c r="AC101" s="124"/>
      <c r="AD101" s="124"/>
      <c r="AE101" s="124"/>
      <c r="AF101" s="124"/>
      <c r="AG101" s="124"/>
    </row>
    <row r="102" spans="1:33" ht="32.450000000000003" customHeight="1" x14ac:dyDescent="0.25">
      <c r="A102" s="124"/>
      <c r="B102" s="311" t="s">
        <v>153</v>
      </c>
      <c r="C102" s="311"/>
      <c r="D102" s="311"/>
      <c r="E102" s="311"/>
      <c r="F102" s="311"/>
      <c r="G102" s="311"/>
      <c r="H102" s="311"/>
      <c r="I102" s="311"/>
      <c r="J102" s="311"/>
      <c r="K102" s="311"/>
      <c r="L102" s="311"/>
      <c r="M102" s="311"/>
      <c r="N102" s="311"/>
      <c r="O102" s="311"/>
      <c r="P102" s="311"/>
      <c r="Q102" s="311"/>
      <c r="R102" s="311"/>
      <c r="S102" s="311"/>
      <c r="T102" s="311"/>
      <c r="U102" s="311"/>
      <c r="V102" s="311"/>
      <c r="W102" s="311"/>
      <c r="X102" s="311"/>
      <c r="Y102" s="167"/>
      <c r="Z102" s="167"/>
      <c r="AA102" s="167"/>
      <c r="AB102" s="167"/>
      <c r="AC102" s="124"/>
      <c r="AD102" s="124"/>
      <c r="AE102" s="124"/>
      <c r="AF102" s="124"/>
      <c r="AG102" s="124"/>
    </row>
    <row r="103" spans="1:33" ht="16.899999999999999" customHeight="1" x14ac:dyDescent="0.25">
      <c r="A103" s="124"/>
      <c r="B103" s="311" t="s">
        <v>152</v>
      </c>
      <c r="C103" s="311"/>
      <c r="D103" s="311"/>
      <c r="E103" s="311"/>
      <c r="F103" s="311"/>
      <c r="G103" s="311"/>
      <c r="H103" s="311"/>
      <c r="I103" s="311"/>
      <c r="J103" s="311"/>
      <c r="K103" s="311"/>
      <c r="L103" s="311"/>
      <c r="M103" s="311"/>
      <c r="N103" s="311"/>
      <c r="O103" s="311"/>
      <c r="P103" s="311"/>
      <c r="Q103" s="311"/>
      <c r="R103" s="311"/>
      <c r="S103" s="311"/>
      <c r="T103" s="311"/>
      <c r="U103" s="311"/>
      <c r="V103" s="311"/>
      <c r="W103" s="311"/>
      <c r="X103" s="311"/>
      <c r="Y103" s="167"/>
      <c r="Z103" s="167"/>
      <c r="AA103" s="167"/>
      <c r="AB103" s="167"/>
      <c r="AC103" s="124"/>
      <c r="AD103" s="124"/>
      <c r="AE103" s="124"/>
      <c r="AF103" s="124"/>
      <c r="AG103" s="124"/>
    </row>
    <row r="104" spans="1:33" ht="30" customHeight="1" thickBot="1" x14ac:dyDescent="0.3">
      <c r="A104" s="124"/>
      <c r="B104" s="124"/>
      <c r="C104" s="124"/>
      <c r="D104" s="159"/>
      <c r="E104" s="124"/>
      <c r="F104" s="168"/>
      <c r="G104" s="168"/>
      <c r="H104" s="168"/>
      <c r="I104" s="168"/>
      <c r="J104" s="168"/>
      <c r="K104" s="168"/>
      <c r="L104" s="168"/>
      <c r="M104" s="168"/>
      <c r="N104" s="168"/>
      <c r="O104" s="168"/>
      <c r="P104" s="168"/>
      <c r="Q104" s="168"/>
      <c r="R104" s="168"/>
      <c r="S104" s="168"/>
      <c r="T104" s="168"/>
      <c r="U104" s="168"/>
      <c r="V104" s="168"/>
      <c r="W104" s="168"/>
      <c r="X104" s="168"/>
      <c r="Y104" s="124"/>
      <c r="Z104" s="124"/>
      <c r="AA104" s="124"/>
      <c r="AB104" s="124"/>
      <c r="AC104" s="124"/>
      <c r="AD104" s="124"/>
      <c r="AE104" s="124"/>
      <c r="AF104" s="124"/>
      <c r="AG104" s="124"/>
    </row>
    <row r="105" spans="1:33" ht="24" customHeight="1" thickBot="1" x14ac:dyDescent="0.3">
      <c r="A105" s="124"/>
      <c r="B105" s="358" t="str">
        <f>'Výpočty MSP'!A160</f>
        <v xml:space="preserve">Po vložení zastupující osoby se červené nápovědy skryjí. </v>
      </c>
      <c r="C105" s="358"/>
      <c r="D105" s="358"/>
      <c r="E105" s="358"/>
      <c r="F105" s="367" t="s">
        <v>21</v>
      </c>
      <c r="G105" s="367"/>
      <c r="H105" s="367"/>
      <c r="I105" s="168"/>
      <c r="J105" s="312" t="str">
        <f>IF(I10="","Automaticky",I10)</f>
        <v>Automaticky</v>
      </c>
      <c r="K105" s="313"/>
      <c r="L105" s="168"/>
      <c r="M105" s="168"/>
      <c r="N105" s="168"/>
      <c r="O105" s="168"/>
      <c r="P105" s="168"/>
      <c r="Q105" s="168"/>
      <c r="R105" s="168"/>
      <c r="S105" s="168"/>
      <c r="T105" s="168"/>
      <c r="U105" s="168"/>
      <c r="V105" s="168"/>
      <c r="W105" s="168"/>
      <c r="X105" s="168"/>
      <c r="Y105" s="124"/>
      <c r="Z105" s="124"/>
      <c r="AA105" s="124"/>
      <c r="AB105" s="124"/>
      <c r="AC105" s="124"/>
      <c r="AD105" s="124"/>
      <c r="AE105" s="124"/>
      <c r="AF105" s="124"/>
      <c r="AG105" s="124"/>
    </row>
    <row r="106" spans="1:33" ht="45" customHeight="1" thickBot="1" x14ac:dyDescent="0.3">
      <c r="A106" s="124"/>
      <c r="B106" s="247" t="s">
        <v>19</v>
      </c>
      <c r="C106" s="248"/>
      <c r="D106" s="248"/>
      <c r="E106" s="248"/>
      <c r="F106" s="248"/>
      <c r="G106" s="248"/>
      <c r="H106" s="248"/>
      <c r="I106" s="248"/>
      <c r="J106" s="247" t="s">
        <v>20</v>
      </c>
      <c r="K106" s="249"/>
      <c r="L106" s="124"/>
      <c r="M106" s="124"/>
      <c r="N106" s="124"/>
      <c r="O106" s="124"/>
      <c r="P106" s="124"/>
      <c r="Q106" s="124"/>
      <c r="R106" s="124"/>
      <c r="S106" s="124"/>
      <c r="T106" s="124"/>
      <c r="U106" s="124"/>
      <c r="V106" s="157"/>
      <c r="W106" s="157"/>
      <c r="X106" s="157"/>
      <c r="Y106" s="124"/>
      <c r="Z106" s="124"/>
      <c r="AA106" s="124"/>
      <c r="AB106" s="124"/>
      <c r="AC106" s="124"/>
      <c r="AD106" s="124"/>
      <c r="AE106" s="124"/>
      <c r="AF106" s="124"/>
      <c r="AG106" s="124"/>
    </row>
    <row r="107" spans="1:33" ht="30" customHeight="1" x14ac:dyDescent="0.2">
      <c r="A107" s="124"/>
      <c r="B107" s="250"/>
      <c r="C107" s="251"/>
      <c r="D107" s="251"/>
      <c r="E107" s="251"/>
      <c r="F107" s="251"/>
      <c r="G107" s="251"/>
      <c r="H107" s="251"/>
      <c r="I107" s="251"/>
      <c r="J107" s="309"/>
      <c r="K107" s="310"/>
      <c r="L107" s="124"/>
      <c r="M107" s="124"/>
      <c r="N107" s="124"/>
      <c r="O107" s="124"/>
      <c r="P107" s="124"/>
      <c r="Q107" s="124"/>
      <c r="R107" s="124"/>
      <c r="S107" s="124"/>
      <c r="T107" s="124"/>
      <c r="U107" s="124"/>
      <c r="V107" s="124"/>
      <c r="W107" s="124"/>
      <c r="X107" s="124"/>
      <c r="Y107" s="124"/>
      <c r="Z107" s="124"/>
      <c r="AA107" s="124"/>
      <c r="AB107" s="124"/>
      <c r="AC107" s="124"/>
      <c r="AD107" s="124"/>
      <c r="AE107" s="124"/>
      <c r="AF107" s="124"/>
      <c r="AG107" s="124"/>
    </row>
    <row r="108" spans="1:33" ht="30" customHeight="1" x14ac:dyDescent="0.2">
      <c r="A108" s="124"/>
      <c r="B108" s="254"/>
      <c r="C108" s="255"/>
      <c r="D108" s="255"/>
      <c r="E108" s="255"/>
      <c r="F108" s="255"/>
      <c r="G108" s="255"/>
      <c r="H108" s="255"/>
      <c r="I108" s="255"/>
      <c r="J108" s="252"/>
      <c r="K108" s="253"/>
      <c r="L108" s="124"/>
      <c r="M108" s="124"/>
      <c r="N108" s="124"/>
      <c r="O108" s="124"/>
      <c r="P108" s="124"/>
      <c r="Q108" s="124"/>
      <c r="R108" s="124"/>
      <c r="S108" s="124"/>
      <c r="T108" s="124"/>
      <c r="U108" s="124"/>
      <c r="V108" s="124"/>
      <c r="W108" s="124"/>
      <c r="X108" s="124"/>
      <c r="Y108" s="124"/>
      <c r="Z108" s="124"/>
      <c r="AA108" s="124"/>
      <c r="AB108" s="124"/>
      <c r="AC108" s="124"/>
      <c r="AD108" s="124"/>
      <c r="AE108" s="124"/>
      <c r="AF108" s="124"/>
      <c r="AG108" s="124"/>
    </row>
    <row r="109" spans="1:33" ht="30" customHeight="1" thickBot="1" x14ac:dyDescent="0.25">
      <c r="A109" s="124"/>
      <c r="B109" s="307"/>
      <c r="C109" s="308"/>
      <c r="D109" s="308"/>
      <c r="E109" s="308"/>
      <c r="F109" s="308"/>
      <c r="G109" s="308"/>
      <c r="H109" s="308"/>
      <c r="I109" s="308"/>
      <c r="J109" s="305"/>
      <c r="K109" s="306"/>
      <c r="L109" s="124"/>
      <c r="M109" s="124"/>
      <c r="N109" s="124"/>
      <c r="O109" s="124"/>
      <c r="P109" s="124"/>
      <c r="Q109" s="124"/>
      <c r="R109" s="124"/>
      <c r="S109" s="124"/>
      <c r="T109" s="124"/>
      <c r="U109" s="124"/>
      <c r="V109" s="124"/>
      <c r="W109" s="124"/>
      <c r="X109" s="124"/>
      <c r="Y109" s="124"/>
      <c r="Z109" s="124"/>
      <c r="AA109" s="124"/>
      <c r="AB109" s="124"/>
      <c r="AC109" s="124"/>
      <c r="AD109" s="124"/>
      <c r="AE109" s="124"/>
      <c r="AF109" s="124"/>
      <c r="AG109" s="124"/>
    </row>
  </sheetData>
  <sheetProtection algorithmName="SHA-512" hashValue="8Sv0X8Z6Qd1XfR/Bn0/uwdsfRQDuvI3e3ruu5bvYJCc3OgslUF2YGrWDY5IlSb3ziKTq37J+CVG+u0F3SnE81A==" saltValue="ZxKkVDqzCR02lulGptJdAw==" spinCount="100000" sheet="1" selectLockedCells="1"/>
  <mergeCells count="173">
    <mergeCell ref="B105:E105"/>
    <mergeCell ref="H55:H56"/>
    <mergeCell ref="B4:L4"/>
    <mergeCell ref="M12:AG12"/>
    <mergeCell ref="M14:V14"/>
    <mergeCell ref="U87:W87"/>
    <mergeCell ref="U83:U84"/>
    <mergeCell ref="AE18:AE19"/>
    <mergeCell ref="F105:H105"/>
    <mergeCell ref="B66:E66"/>
    <mergeCell ref="B67:E67"/>
    <mergeCell ref="B50:E50"/>
    <mergeCell ref="B51:E51"/>
    <mergeCell ref="B48:E48"/>
    <mergeCell ref="B24:F24"/>
    <mergeCell ref="B49:E49"/>
    <mergeCell ref="F55:F56"/>
    <mergeCell ref="B98:AB98"/>
    <mergeCell ref="B99:X99"/>
    <mergeCell ref="B100:X100"/>
    <mergeCell ref="K82:M82"/>
    <mergeCell ref="AD87:AF87"/>
    <mergeCell ref="AD83:AD84"/>
    <mergeCell ref="M83:M84"/>
    <mergeCell ref="V83:V84"/>
    <mergeCell ref="W83:W84"/>
    <mergeCell ref="AE83:AE84"/>
    <mergeCell ref="AF83:AF84"/>
    <mergeCell ref="U82:W82"/>
    <mergeCell ref="AD82:AF82"/>
    <mergeCell ref="V55:V56"/>
    <mergeCell ref="W55:W56"/>
    <mergeCell ref="AF55:AF56"/>
    <mergeCell ref="B6:H6"/>
    <mergeCell ref="B8:H8"/>
    <mergeCell ref="J18:J19"/>
    <mergeCell ref="T22:T23"/>
    <mergeCell ref="F18:F19"/>
    <mergeCell ref="K18:K19"/>
    <mergeCell ref="B18:E19"/>
    <mergeCell ref="B20:E20"/>
    <mergeCell ref="B22:E23"/>
    <mergeCell ref="F22:F23"/>
    <mergeCell ref="K22:K23"/>
    <mergeCell ref="I6:N6"/>
    <mergeCell ref="J22:J23"/>
    <mergeCell ref="J16:M16"/>
    <mergeCell ref="T16:W16"/>
    <mergeCell ref="M22:M23"/>
    <mergeCell ref="I8:L8"/>
    <mergeCell ref="I10:L10"/>
    <mergeCell ref="I12:L12"/>
    <mergeCell ref="I14:L14"/>
    <mergeCell ref="M18:M19"/>
    <mergeCell ref="U22:U23"/>
    <mergeCell ref="L55:L56"/>
    <mergeCell ref="M55:M56"/>
    <mergeCell ref="J57:N57"/>
    <mergeCell ref="T57:X57"/>
    <mergeCell ref="AC57:AG57"/>
    <mergeCell ref="AF18:AF19"/>
    <mergeCell ref="AG55:AG56"/>
    <mergeCell ref="X55:X56"/>
    <mergeCell ref="L22:L23"/>
    <mergeCell ref="L18:L19"/>
    <mergeCell ref="V22:V23"/>
    <mergeCell ref="W22:W23"/>
    <mergeCell ref="U18:U19"/>
    <mergeCell ref="K55:K56"/>
    <mergeCell ref="N22:N23"/>
    <mergeCell ref="J47:M47"/>
    <mergeCell ref="T47:W47"/>
    <mergeCell ref="AF22:AF23"/>
    <mergeCell ref="AD18:AD19"/>
    <mergeCell ref="AC47:AF47"/>
    <mergeCell ref="AC24:AF24"/>
    <mergeCell ref="AD22:AD23"/>
    <mergeCell ref="J109:K109"/>
    <mergeCell ref="B109:I109"/>
    <mergeCell ref="J107:K107"/>
    <mergeCell ref="B101:X101"/>
    <mergeCell ref="B102:X102"/>
    <mergeCell ref="B103:X103"/>
    <mergeCell ref="J105:K105"/>
    <mergeCell ref="B61:E61"/>
    <mergeCell ref="B62:E62"/>
    <mergeCell ref="B74:E74"/>
    <mergeCell ref="B75:E75"/>
    <mergeCell ref="B76:E76"/>
    <mergeCell ref="B63:E63"/>
    <mergeCell ref="B64:E64"/>
    <mergeCell ref="B65:E65"/>
    <mergeCell ref="L83:L84"/>
    <mergeCell ref="B78:E78"/>
    <mergeCell ref="H57:H79"/>
    <mergeCell ref="B95:X95"/>
    <mergeCell ref="B94:AF94"/>
    <mergeCell ref="G57:G79"/>
    <mergeCell ref="AD91:AF91"/>
    <mergeCell ref="J73:N73"/>
    <mergeCell ref="T73:X73"/>
    <mergeCell ref="K91:AC91"/>
    <mergeCell ref="V18:V19"/>
    <mergeCell ref="W18:W19"/>
    <mergeCell ref="AC22:AC23"/>
    <mergeCell ref="B77:E77"/>
    <mergeCell ref="AE55:AE56"/>
    <mergeCell ref="AD55:AD56"/>
    <mergeCell ref="AC55:AC56"/>
    <mergeCell ref="B28:E28"/>
    <mergeCell ref="B43:E43"/>
    <mergeCell ref="B32:E32"/>
    <mergeCell ref="B55:E56"/>
    <mergeCell ref="B44:E44"/>
    <mergeCell ref="B45:E45"/>
    <mergeCell ref="B33:E33"/>
    <mergeCell ref="B34:E34"/>
    <mergeCell ref="B35:E35"/>
    <mergeCell ref="B36:E36"/>
    <mergeCell ref="B38:E38"/>
    <mergeCell ref="B46:E46"/>
    <mergeCell ref="B29:E29"/>
    <mergeCell ref="AC73:AG73"/>
    <mergeCell ref="T18:T19"/>
    <mergeCell ref="N55:N56"/>
    <mergeCell ref="B31:E31"/>
    <mergeCell ref="AC16:AF16"/>
    <mergeCell ref="K86:M86"/>
    <mergeCell ref="K87:M87"/>
    <mergeCell ref="U86:W86"/>
    <mergeCell ref="K83:K84"/>
    <mergeCell ref="B37:E37"/>
    <mergeCell ref="B53:E53"/>
    <mergeCell ref="B52:E52"/>
    <mergeCell ref="B42:E42"/>
    <mergeCell ref="B41:E41"/>
    <mergeCell ref="B40:E40"/>
    <mergeCell ref="T24:W24"/>
    <mergeCell ref="J24:M24"/>
    <mergeCell ref="U55:U56"/>
    <mergeCell ref="T55:T56"/>
    <mergeCell ref="J55:J56"/>
    <mergeCell ref="AE22:AE23"/>
    <mergeCell ref="AD86:AF86"/>
    <mergeCell ref="AC18:AC19"/>
    <mergeCell ref="G24:G49"/>
    <mergeCell ref="B25:E25"/>
    <mergeCell ref="B26:E26"/>
    <mergeCell ref="B27:E27"/>
    <mergeCell ref="B5:N5"/>
    <mergeCell ref="B106:I106"/>
    <mergeCell ref="J106:K106"/>
    <mergeCell ref="B107:I107"/>
    <mergeCell ref="J108:K108"/>
    <mergeCell ref="B108:I108"/>
    <mergeCell ref="B10:H10"/>
    <mergeCell ref="F12:H12"/>
    <mergeCell ref="B12:E12"/>
    <mergeCell ref="F14:H14"/>
    <mergeCell ref="B14:E14"/>
    <mergeCell ref="B79:E79"/>
    <mergeCell ref="B68:E68"/>
    <mergeCell ref="B69:E69"/>
    <mergeCell ref="B70:E70"/>
    <mergeCell ref="B71:E71"/>
    <mergeCell ref="B72:E72"/>
    <mergeCell ref="B58:E58"/>
    <mergeCell ref="B59:E59"/>
    <mergeCell ref="B60:E60"/>
    <mergeCell ref="B39:E39"/>
    <mergeCell ref="B57:F57"/>
    <mergeCell ref="H23:H53"/>
    <mergeCell ref="B30:E30"/>
  </mergeCells>
  <dataValidations xWindow="272" yWindow="429" count="16">
    <dataValidation allowBlank="1" showInputMessage="1" showErrorMessage="1" promptTitle="Údaje o podnikateli" prompt="Uveďte celkový počet zaměstnanců/Aktiv/Obratu. Přepočet bude udělán automaticky dle zadaného procenta do celkového součtu." sqref="WVL983027 IZ58 SV58 ACR58 AMN58 AWJ58 BGF58 BQB58 BZX58 CJT58 CTP58 DDL58 DNH58 DXD58 EGZ58 EQV58 FAR58 FKN58 FUJ58 GEF58 GOB58 GXX58 HHT58 HRP58 IBL58 ILH58 IVD58 JEZ58 JOV58 JYR58 KIN58 KSJ58 LCF58 LMB58 LVX58 MFT58 MPP58 MZL58 NJH58 NTD58 OCZ58 OMV58 OWR58 PGN58 PQJ58 QAF58 QKB58 QTX58 RDT58 RNP58 RXL58 SHH58 SRD58 TAZ58 TKV58 TUR58 UEN58 UOJ58 UYF58 VIB58 VRX58 WBT58 WLP58 WVL58 IZ65523 SV65523 ACR65523 AMN65523 AWJ65523 BGF65523 BQB65523 BZX65523 CJT65523 CTP65523 DDL65523 DNH65523 DXD65523 EGZ65523 EQV65523 FAR65523 FKN65523 FUJ65523 GEF65523 GOB65523 GXX65523 HHT65523 HRP65523 IBL65523 ILH65523 IVD65523 JEZ65523 JOV65523 JYR65523 KIN65523 KSJ65523 LCF65523 LMB65523 LVX65523 MFT65523 MPP65523 MZL65523 NJH65523 NTD65523 OCZ65523 OMV65523 OWR65523 PGN65523 PQJ65523 QAF65523 QKB65523 QTX65523 RDT65523 RNP65523 RXL65523 SHH65523 SRD65523 TAZ65523 TKV65523 TUR65523 UEN65523 UOJ65523 UYF65523 VIB65523 VRX65523 WBT65523 WLP65523 WVL65523 IZ131059 SV131059 ACR131059 AMN131059 AWJ131059 BGF131059 BQB131059 BZX131059 CJT131059 CTP131059 DDL131059 DNH131059 DXD131059 EGZ131059 EQV131059 FAR131059 FKN131059 FUJ131059 GEF131059 GOB131059 GXX131059 HHT131059 HRP131059 IBL131059 ILH131059 IVD131059 JEZ131059 JOV131059 JYR131059 KIN131059 KSJ131059 LCF131059 LMB131059 LVX131059 MFT131059 MPP131059 MZL131059 NJH131059 NTD131059 OCZ131059 OMV131059 OWR131059 PGN131059 PQJ131059 QAF131059 QKB131059 QTX131059 RDT131059 RNP131059 RXL131059 SHH131059 SRD131059 TAZ131059 TKV131059 TUR131059 UEN131059 UOJ131059 UYF131059 VIB131059 VRX131059 WBT131059 WLP131059 WVL131059 IZ196595 SV196595 ACR196595 AMN196595 AWJ196595 BGF196595 BQB196595 BZX196595 CJT196595 CTP196595 DDL196595 DNH196595 DXD196595 EGZ196595 EQV196595 FAR196595 FKN196595 FUJ196595 GEF196595 GOB196595 GXX196595 HHT196595 HRP196595 IBL196595 ILH196595 IVD196595 JEZ196595 JOV196595 JYR196595 KIN196595 KSJ196595 LCF196595 LMB196595 LVX196595 MFT196595 MPP196595 MZL196595 NJH196595 NTD196595 OCZ196595 OMV196595 OWR196595 PGN196595 PQJ196595 QAF196595 QKB196595 QTX196595 RDT196595 RNP196595 RXL196595 SHH196595 SRD196595 TAZ196595 TKV196595 TUR196595 UEN196595 UOJ196595 UYF196595 VIB196595 VRX196595 WBT196595 WLP196595 WVL196595 IZ262131 SV262131 ACR262131 AMN262131 AWJ262131 BGF262131 BQB262131 BZX262131 CJT262131 CTP262131 DDL262131 DNH262131 DXD262131 EGZ262131 EQV262131 FAR262131 FKN262131 FUJ262131 GEF262131 GOB262131 GXX262131 HHT262131 HRP262131 IBL262131 ILH262131 IVD262131 JEZ262131 JOV262131 JYR262131 KIN262131 KSJ262131 LCF262131 LMB262131 LVX262131 MFT262131 MPP262131 MZL262131 NJH262131 NTD262131 OCZ262131 OMV262131 OWR262131 PGN262131 PQJ262131 QAF262131 QKB262131 QTX262131 RDT262131 RNP262131 RXL262131 SHH262131 SRD262131 TAZ262131 TKV262131 TUR262131 UEN262131 UOJ262131 UYF262131 VIB262131 VRX262131 WBT262131 WLP262131 WVL262131 IZ327667 SV327667 ACR327667 AMN327667 AWJ327667 BGF327667 BQB327667 BZX327667 CJT327667 CTP327667 DDL327667 DNH327667 DXD327667 EGZ327667 EQV327667 FAR327667 FKN327667 FUJ327667 GEF327667 GOB327667 GXX327667 HHT327667 HRP327667 IBL327667 ILH327667 IVD327667 JEZ327667 JOV327667 JYR327667 KIN327667 KSJ327667 LCF327667 LMB327667 LVX327667 MFT327667 MPP327667 MZL327667 NJH327667 NTD327667 OCZ327667 OMV327667 OWR327667 PGN327667 PQJ327667 QAF327667 QKB327667 QTX327667 RDT327667 RNP327667 RXL327667 SHH327667 SRD327667 TAZ327667 TKV327667 TUR327667 UEN327667 UOJ327667 UYF327667 VIB327667 VRX327667 WBT327667 WLP327667 WVL327667 IZ393203 SV393203 ACR393203 AMN393203 AWJ393203 BGF393203 BQB393203 BZX393203 CJT393203 CTP393203 DDL393203 DNH393203 DXD393203 EGZ393203 EQV393203 FAR393203 FKN393203 FUJ393203 GEF393203 GOB393203 GXX393203 HHT393203 HRP393203 IBL393203 ILH393203 IVD393203 JEZ393203 JOV393203 JYR393203 KIN393203 KSJ393203 LCF393203 LMB393203 LVX393203 MFT393203 MPP393203 MZL393203 NJH393203 NTD393203 OCZ393203 OMV393203 OWR393203 PGN393203 PQJ393203 QAF393203 QKB393203 QTX393203 RDT393203 RNP393203 RXL393203 SHH393203 SRD393203 TAZ393203 TKV393203 TUR393203 UEN393203 UOJ393203 UYF393203 VIB393203 VRX393203 WBT393203 WLP393203 WVL393203 IZ458739 SV458739 ACR458739 AMN458739 AWJ458739 BGF458739 BQB458739 BZX458739 CJT458739 CTP458739 DDL458739 DNH458739 DXD458739 EGZ458739 EQV458739 FAR458739 FKN458739 FUJ458739 GEF458739 GOB458739 GXX458739 HHT458739 HRP458739 IBL458739 ILH458739 IVD458739 JEZ458739 JOV458739 JYR458739 KIN458739 KSJ458739 LCF458739 LMB458739 LVX458739 MFT458739 MPP458739 MZL458739 NJH458739 NTD458739 OCZ458739 OMV458739 OWR458739 PGN458739 PQJ458739 QAF458739 QKB458739 QTX458739 RDT458739 RNP458739 RXL458739 SHH458739 SRD458739 TAZ458739 TKV458739 TUR458739 UEN458739 UOJ458739 UYF458739 VIB458739 VRX458739 WBT458739 WLP458739 WVL458739 IZ524275 SV524275 ACR524275 AMN524275 AWJ524275 BGF524275 BQB524275 BZX524275 CJT524275 CTP524275 DDL524275 DNH524275 DXD524275 EGZ524275 EQV524275 FAR524275 FKN524275 FUJ524275 GEF524275 GOB524275 GXX524275 HHT524275 HRP524275 IBL524275 ILH524275 IVD524275 JEZ524275 JOV524275 JYR524275 KIN524275 KSJ524275 LCF524275 LMB524275 LVX524275 MFT524275 MPP524275 MZL524275 NJH524275 NTD524275 OCZ524275 OMV524275 OWR524275 PGN524275 PQJ524275 QAF524275 QKB524275 QTX524275 RDT524275 RNP524275 RXL524275 SHH524275 SRD524275 TAZ524275 TKV524275 TUR524275 UEN524275 UOJ524275 UYF524275 VIB524275 VRX524275 WBT524275 WLP524275 WVL524275 IZ589811 SV589811 ACR589811 AMN589811 AWJ589811 BGF589811 BQB589811 BZX589811 CJT589811 CTP589811 DDL589811 DNH589811 DXD589811 EGZ589811 EQV589811 FAR589811 FKN589811 FUJ589811 GEF589811 GOB589811 GXX589811 HHT589811 HRP589811 IBL589811 ILH589811 IVD589811 JEZ589811 JOV589811 JYR589811 KIN589811 KSJ589811 LCF589811 LMB589811 LVX589811 MFT589811 MPP589811 MZL589811 NJH589811 NTD589811 OCZ589811 OMV589811 OWR589811 PGN589811 PQJ589811 QAF589811 QKB589811 QTX589811 RDT589811 RNP589811 RXL589811 SHH589811 SRD589811 TAZ589811 TKV589811 TUR589811 UEN589811 UOJ589811 UYF589811 VIB589811 VRX589811 WBT589811 WLP589811 WVL589811 IZ655347 SV655347 ACR655347 AMN655347 AWJ655347 BGF655347 BQB655347 BZX655347 CJT655347 CTP655347 DDL655347 DNH655347 DXD655347 EGZ655347 EQV655347 FAR655347 FKN655347 FUJ655347 GEF655347 GOB655347 GXX655347 HHT655347 HRP655347 IBL655347 ILH655347 IVD655347 JEZ655347 JOV655347 JYR655347 KIN655347 KSJ655347 LCF655347 LMB655347 LVX655347 MFT655347 MPP655347 MZL655347 NJH655347 NTD655347 OCZ655347 OMV655347 OWR655347 PGN655347 PQJ655347 QAF655347 QKB655347 QTX655347 RDT655347 RNP655347 RXL655347 SHH655347 SRD655347 TAZ655347 TKV655347 TUR655347 UEN655347 UOJ655347 UYF655347 VIB655347 VRX655347 WBT655347 WLP655347 WVL655347 IZ720883 SV720883 ACR720883 AMN720883 AWJ720883 BGF720883 BQB720883 BZX720883 CJT720883 CTP720883 DDL720883 DNH720883 DXD720883 EGZ720883 EQV720883 FAR720883 FKN720883 FUJ720883 GEF720883 GOB720883 GXX720883 HHT720883 HRP720883 IBL720883 ILH720883 IVD720883 JEZ720883 JOV720883 JYR720883 KIN720883 KSJ720883 LCF720883 LMB720883 LVX720883 MFT720883 MPP720883 MZL720883 NJH720883 NTD720883 OCZ720883 OMV720883 OWR720883 PGN720883 PQJ720883 QAF720883 QKB720883 QTX720883 RDT720883 RNP720883 RXL720883 SHH720883 SRD720883 TAZ720883 TKV720883 TUR720883 UEN720883 UOJ720883 UYF720883 VIB720883 VRX720883 WBT720883 WLP720883 WVL720883 IZ786419 SV786419 ACR786419 AMN786419 AWJ786419 BGF786419 BQB786419 BZX786419 CJT786419 CTP786419 DDL786419 DNH786419 DXD786419 EGZ786419 EQV786419 FAR786419 FKN786419 FUJ786419 GEF786419 GOB786419 GXX786419 HHT786419 HRP786419 IBL786419 ILH786419 IVD786419 JEZ786419 JOV786419 JYR786419 KIN786419 KSJ786419 LCF786419 LMB786419 LVX786419 MFT786419 MPP786419 MZL786419 NJH786419 NTD786419 OCZ786419 OMV786419 OWR786419 PGN786419 PQJ786419 QAF786419 QKB786419 QTX786419 RDT786419 RNP786419 RXL786419 SHH786419 SRD786419 TAZ786419 TKV786419 TUR786419 UEN786419 UOJ786419 UYF786419 VIB786419 VRX786419 WBT786419 WLP786419 WVL786419 IZ851955 SV851955 ACR851955 AMN851955 AWJ851955 BGF851955 BQB851955 BZX851955 CJT851955 CTP851955 DDL851955 DNH851955 DXD851955 EGZ851955 EQV851955 FAR851955 FKN851955 FUJ851955 GEF851955 GOB851955 GXX851955 HHT851955 HRP851955 IBL851955 ILH851955 IVD851955 JEZ851955 JOV851955 JYR851955 KIN851955 KSJ851955 LCF851955 LMB851955 LVX851955 MFT851955 MPP851955 MZL851955 NJH851955 NTD851955 OCZ851955 OMV851955 OWR851955 PGN851955 PQJ851955 QAF851955 QKB851955 QTX851955 RDT851955 RNP851955 RXL851955 SHH851955 SRD851955 TAZ851955 TKV851955 TUR851955 UEN851955 UOJ851955 UYF851955 VIB851955 VRX851955 WBT851955 WLP851955 WVL851955 IZ917491 SV917491 ACR917491 AMN917491 AWJ917491 BGF917491 BQB917491 BZX917491 CJT917491 CTP917491 DDL917491 DNH917491 DXD917491 EGZ917491 EQV917491 FAR917491 FKN917491 FUJ917491 GEF917491 GOB917491 GXX917491 HHT917491 HRP917491 IBL917491 ILH917491 IVD917491 JEZ917491 JOV917491 JYR917491 KIN917491 KSJ917491 LCF917491 LMB917491 LVX917491 MFT917491 MPP917491 MZL917491 NJH917491 NTD917491 OCZ917491 OMV917491 OWR917491 PGN917491 PQJ917491 QAF917491 QKB917491 QTX917491 RDT917491 RNP917491 RXL917491 SHH917491 SRD917491 TAZ917491 TKV917491 TUR917491 UEN917491 UOJ917491 UYF917491 VIB917491 VRX917491 WBT917491 WLP917491 WVL917491 IZ983027 SV983027 ACR983027 AMN983027 AWJ983027 BGF983027 BQB983027 BZX983027 CJT983027 CTP983027 DDL983027 DNH983027 DXD983027 EGZ983027 EQV983027 FAR983027 FKN983027 FUJ983027 GEF983027 GOB983027 GXX983027 HHT983027 HRP983027 IBL983027 ILH983027 IVD983027 JEZ983027 JOV983027 JYR983027 KIN983027 KSJ983027 LCF983027 LMB983027 LVX983027 MFT983027 MPP983027 MZL983027 NJH983027 NTD983027 OCZ983027 OMV983027 OWR983027 PGN983027 PQJ983027 QAF983027 QKB983027 QTX983027 RDT983027 RNP983027 RXL983027 SHH983027 SRD983027 TAZ983027 TKV983027 TUR983027 UEN983027 UOJ983027 UYF983027 VIB983027 VRX983027 WBT983027 WLP983027"/>
    <dataValidation type="whole" allowBlank="1" showInputMessage="1" showErrorMessage="1" errorTitle="Partnerský podnikatel" error="Hodnota musí být v intervalu min. 25%  (včetně) a max. 50% (včetně)." promptTitle="Podíl u podnikatele" prompt="V případě partnera s přímou vazbou na žadatele zadejte procentuální výši „vazby“ (více než 25% - max. 50%). U podnikatelů spojených s partnerem zadejte stejné procento, jako je výše „vazby“ partnera vůči žadateli._x000a_" sqref="WVO983027 JC58 SY58 ACU58 AMQ58 AWM58 BGI58 BQE58 CAA58 CJW58 CTS58 DDO58 DNK58 DXG58 EHC58 EQY58 FAU58 FKQ58 FUM58 GEI58 GOE58 GYA58 HHW58 HRS58 IBO58 ILK58 IVG58 JFC58 JOY58 JYU58 KIQ58 KSM58 LCI58 LME58 LWA58 MFW58 MPS58 MZO58 NJK58 NTG58 ODC58 OMY58 OWU58 PGQ58 PQM58 QAI58 QKE58 QUA58 RDW58 RNS58 RXO58 SHK58 SRG58 TBC58 TKY58 TUU58 UEQ58 UOM58 UYI58 VIE58 VSA58 WBW58 WLS58 WVO58 H65523 JC65523 SY65523 ACU65523 AMQ65523 AWM65523 BGI65523 BQE65523 CAA65523 CJW65523 CTS65523 DDO65523 DNK65523 DXG65523 EHC65523 EQY65523 FAU65523 FKQ65523 FUM65523 GEI65523 GOE65523 GYA65523 HHW65523 HRS65523 IBO65523 ILK65523 IVG65523 JFC65523 JOY65523 JYU65523 KIQ65523 KSM65523 LCI65523 LME65523 LWA65523 MFW65523 MPS65523 MZO65523 NJK65523 NTG65523 ODC65523 OMY65523 OWU65523 PGQ65523 PQM65523 QAI65523 QKE65523 QUA65523 RDW65523 RNS65523 RXO65523 SHK65523 SRG65523 TBC65523 TKY65523 TUU65523 UEQ65523 UOM65523 UYI65523 VIE65523 VSA65523 WBW65523 WLS65523 WVO65523 H131059 JC131059 SY131059 ACU131059 AMQ131059 AWM131059 BGI131059 BQE131059 CAA131059 CJW131059 CTS131059 DDO131059 DNK131059 DXG131059 EHC131059 EQY131059 FAU131059 FKQ131059 FUM131059 GEI131059 GOE131059 GYA131059 HHW131059 HRS131059 IBO131059 ILK131059 IVG131059 JFC131059 JOY131059 JYU131059 KIQ131059 KSM131059 LCI131059 LME131059 LWA131059 MFW131059 MPS131059 MZO131059 NJK131059 NTG131059 ODC131059 OMY131059 OWU131059 PGQ131059 PQM131059 QAI131059 QKE131059 QUA131059 RDW131059 RNS131059 RXO131059 SHK131059 SRG131059 TBC131059 TKY131059 TUU131059 UEQ131059 UOM131059 UYI131059 VIE131059 VSA131059 WBW131059 WLS131059 WVO131059 H196595 JC196595 SY196595 ACU196595 AMQ196595 AWM196595 BGI196595 BQE196595 CAA196595 CJW196595 CTS196595 DDO196595 DNK196595 DXG196595 EHC196595 EQY196595 FAU196595 FKQ196595 FUM196595 GEI196595 GOE196595 GYA196595 HHW196595 HRS196595 IBO196595 ILK196595 IVG196595 JFC196595 JOY196595 JYU196595 KIQ196595 KSM196595 LCI196595 LME196595 LWA196595 MFW196595 MPS196595 MZO196595 NJK196595 NTG196595 ODC196595 OMY196595 OWU196595 PGQ196595 PQM196595 QAI196595 QKE196595 QUA196595 RDW196595 RNS196595 RXO196595 SHK196595 SRG196595 TBC196595 TKY196595 TUU196595 UEQ196595 UOM196595 UYI196595 VIE196595 VSA196595 WBW196595 WLS196595 WVO196595 H262131 JC262131 SY262131 ACU262131 AMQ262131 AWM262131 BGI262131 BQE262131 CAA262131 CJW262131 CTS262131 DDO262131 DNK262131 DXG262131 EHC262131 EQY262131 FAU262131 FKQ262131 FUM262131 GEI262131 GOE262131 GYA262131 HHW262131 HRS262131 IBO262131 ILK262131 IVG262131 JFC262131 JOY262131 JYU262131 KIQ262131 KSM262131 LCI262131 LME262131 LWA262131 MFW262131 MPS262131 MZO262131 NJK262131 NTG262131 ODC262131 OMY262131 OWU262131 PGQ262131 PQM262131 QAI262131 QKE262131 QUA262131 RDW262131 RNS262131 RXO262131 SHK262131 SRG262131 TBC262131 TKY262131 TUU262131 UEQ262131 UOM262131 UYI262131 VIE262131 VSA262131 WBW262131 WLS262131 WVO262131 H327667 JC327667 SY327667 ACU327667 AMQ327667 AWM327667 BGI327667 BQE327667 CAA327667 CJW327667 CTS327667 DDO327667 DNK327667 DXG327667 EHC327667 EQY327667 FAU327667 FKQ327667 FUM327667 GEI327667 GOE327667 GYA327667 HHW327667 HRS327667 IBO327667 ILK327667 IVG327667 JFC327667 JOY327667 JYU327667 KIQ327667 KSM327667 LCI327667 LME327667 LWA327667 MFW327667 MPS327667 MZO327667 NJK327667 NTG327667 ODC327667 OMY327667 OWU327667 PGQ327667 PQM327667 QAI327667 QKE327667 QUA327667 RDW327667 RNS327667 RXO327667 SHK327667 SRG327667 TBC327667 TKY327667 TUU327667 UEQ327667 UOM327667 UYI327667 VIE327667 VSA327667 WBW327667 WLS327667 WVO327667 H393203 JC393203 SY393203 ACU393203 AMQ393203 AWM393203 BGI393203 BQE393203 CAA393203 CJW393203 CTS393203 DDO393203 DNK393203 DXG393203 EHC393203 EQY393203 FAU393203 FKQ393203 FUM393203 GEI393203 GOE393203 GYA393203 HHW393203 HRS393203 IBO393203 ILK393203 IVG393203 JFC393203 JOY393203 JYU393203 KIQ393203 KSM393203 LCI393203 LME393203 LWA393203 MFW393203 MPS393203 MZO393203 NJK393203 NTG393203 ODC393203 OMY393203 OWU393203 PGQ393203 PQM393203 QAI393203 QKE393203 QUA393203 RDW393203 RNS393203 RXO393203 SHK393203 SRG393203 TBC393203 TKY393203 TUU393203 UEQ393203 UOM393203 UYI393203 VIE393203 VSA393203 WBW393203 WLS393203 WVO393203 H458739 JC458739 SY458739 ACU458739 AMQ458739 AWM458739 BGI458739 BQE458739 CAA458739 CJW458739 CTS458739 DDO458739 DNK458739 DXG458739 EHC458739 EQY458739 FAU458739 FKQ458739 FUM458739 GEI458739 GOE458739 GYA458739 HHW458739 HRS458739 IBO458739 ILK458739 IVG458739 JFC458739 JOY458739 JYU458739 KIQ458739 KSM458739 LCI458739 LME458739 LWA458739 MFW458739 MPS458739 MZO458739 NJK458739 NTG458739 ODC458739 OMY458739 OWU458739 PGQ458739 PQM458739 QAI458739 QKE458739 QUA458739 RDW458739 RNS458739 RXO458739 SHK458739 SRG458739 TBC458739 TKY458739 TUU458739 UEQ458739 UOM458739 UYI458739 VIE458739 VSA458739 WBW458739 WLS458739 WVO458739 H524275 JC524275 SY524275 ACU524275 AMQ524275 AWM524275 BGI524275 BQE524275 CAA524275 CJW524275 CTS524275 DDO524275 DNK524275 DXG524275 EHC524275 EQY524275 FAU524275 FKQ524275 FUM524275 GEI524275 GOE524275 GYA524275 HHW524275 HRS524275 IBO524275 ILK524275 IVG524275 JFC524275 JOY524275 JYU524275 KIQ524275 KSM524275 LCI524275 LME524275 LWA524275 MFW524275 MPS524275 MZO524275 NJK524275 NTG524275 ODC524275 OMY524275 OWU524275 PGQ524275 PQM524275 QAI524275 QKE524275 QUA524275 RDW524275 RNS524275 RXO524275 SHK524275 SRG524275 TBC524275 TKY524275 TUU524275 UEQ524275 UOM524275 UYI524275 VIE524275 VSA524275 WBW524275 WLS524275 WVO524275 H589811 JC589811 SY589811 ACU589811 AMQ589811 AWM589811 BGI589811 BQE589811 CAA589811 CJW589811 CTS589811 DDO589811 DNK589811 DXG589811 EHC589811 EQY589811 FAU589811 FKQ589811 FUM589811 GEI589811 GOE589811 GYA589811 HHW589811 HRS589811 IBO589811 ILK589811 IVG589811 JFC589811 JOY589811 JYU589811 KIQ589811 KSM589811 LCI589811 LME589811 LWA589811 MFW589811 MPS589811 MZO589811 NJK589811 NTG589811 ODC589811 OMY589811 OWU589811 PGQ589811 PQM589811 QAI589811 QKE589811 QUA589811 RDW589811 RNS589811 RXO589811 SHK589811 SRG589811 TBC589811 TKY589811 TUU589811 UEQ589811 UOM589811 UYI589811 VIE589811 VSA589811 WBW589811 WLS589811 WVO589811 H655347 JC655347 SY655347 ACU655347 AMQ655347 AWM655347 BGI655347 BQE655347 CAA655347 CJW655347 CTS655347 DDO655347 DNK655347 DXG655347 EHC655347 EQY655347 FAU655347 FKQ655347 FUM655347 GEI655347 GOE655347 GYA655347 HHW655347 HRS655347 IBO655347 ILK655347 IVG655347 JFC655347 JOY655347 JYU655347 KIQ655347 KSM655347 LCI655347 LME655347 LWA655347 MFW655347 MPS655347 MZO655347 NJK655347 NTG655347 ODC655347 OMY655347 OWU655347 PGQ655347 PQM655347 QAI655347 QKE655347 QUA655347 RDW655347 RNS655347 RXO655347 SHK655347 SRG655347 TBC655347 TKY655347 TUU655347 UEQ655347 UOM655347 UYI655347 VIE655347 VSA655347 WBW655347 WLS655347 WVO655347 H720883 JC720883 SY720883 ACU720883 AMQ720883 AWM720883 BGI720883 BQE720883 CAA720883 CJW720883 CTS720883 DDO720883 DNK720883 DXG720883 EHC720883 EQY720883 FAU720883 FKQ720883 FUM720883 GEI720883 GOE720883 GYA720883 HHW720883 HRS720883 IBO720883 ILK720883 IVG720883 JFC720883 JOY720883 JYU720883 KIQ720883 KSM720883 LCI720883 LME720883 LWA720883 MFW720883 MPS720883 MZO720883 NJK720883 NTG720883 ODC720883 OMY720883 OWU720883 PGQ720883 PQM720883 QAI720883 QKE720883 QUA720883 RDW720883 RNS720883 RXO720883 SHK720883 SRG720883 TBC720883 TKY720883 TUU720883 UEQ720883 UOM720883 UYI720883 VIE720883 VSA720883 WBW720883 WLS720883 WVO720883 H786419 JC786419 SY786419 ACU786419 AMQ786419 AWM786419 BGI786419 BQE786419 CAA786419 CJW786419 CTS786419 DDO786419 DNK786419 DXG786419 EHC786419 EQY786419 FAU786419 FKQ786419 FUM786419 GEI786419 GOE786419 GYA786419 HHW786419 HRS786419 IBO786419 ILK786419 IVG786419 JFC786419 JOY786419 JYU786419 KIQ786419 KSM786419 LCI786419 LME786419 LWA786419 MFW786419 MPS786419 MZO786419 NJK786419 NTG786419 ODC786419 OMY786419 OWU786419 PGQ786419 PQM786419 QAI786419 QKE786419 QUA786419 RDW786419 RNS786419 RXO786419 SHK786419 SRG786419 TBC786419 TKY786419 TUU786419 UEQ786419 UOM786419 UYI786419 VIE786419 VSA786419 WBW786419 WLS786419 WVO786419 H851955 JC851955 SY851955 ACU851955 AMQ851955 AWM851955 BGI851955 BQE851955 CAA851955 CJW851955 CTS851955 DDO851955 DNK851955 DXG851955 EHC851955 EQY851955 FAU851955 FKQ851955 FUM851955 GEI851955 GOE851955 GYA851955 HHW851955 HRS851955 IBO851955 ILK851955 IVG851955 JFC851955 JOY851955 JYU851955 KIQ851955 KSM851955 LCI851955 LME851955 LWA851955 MFW851955 MPS851955 MZO851955 NJK851955 NTG851955 ODC851955 OMY851955 OWU851955 PGQ851955 PQM851955 QAI851955 QKE851955 QUA851955 RDW851955 RNS851955 RXO851955 SHK851955 SRG851955 TBC851955 TKY851955 TUU851955 UEQ851955 UOM851955 UYI851955 VIE851955 VSA851955 WBW851955 WLS851955 WVO851955 H917491 JC917491 SY917491 ACU917491 AMQ917491 AWM917491 BGI917491 BQE917491 CAA917491 CJW917491 CTS917491 DDO917491 DNK917491 DXG917491 EHC917491 EQY917491 FAU917491 FKQ917491 FUM917491 GEI917491 GOE917491 GYA917491 HHW917491 HRS917491 IBO917491 ILK917491 IVG917491 JFC917491 JOY917491 JYU917491 KIQ917491 KSM917491 LCI917491 LME917491 LWA917491 MFW917491 MPS917491 MZO917491 NJK917491 NTG917491 ODC917491 OMY917491 OWU917491 PGQ917491 PQM917491 QAI917491 QKE917491 QUA917491 RDW917491 RNS917491 RXO917491 SHK917491 SRG917491 TBC917491 TKY917491 TUU917491 UEQ917491 UOM917491 UYI917491 VIE917491 VSA917491 WBW917491 WLS917491 WVO917491 H983027 JC983027 SY983027 ACU983027 AMQ983027 AWM983027 BGI983027 BQE983027 CAA983027 CJW983027 CTS983027 DDO983027 DNK983027 DXG983027 EHC983027 EQY983027 FAU983027 FKQ983027 FUM983027 GEI983027 GOE983027 GYA983027 HHW983027 HRS983027 IBO983027 ILK983027 IVG983027 JFC983027 JOY983027 JYU983027 KIQ983027 KSM983027 LCI983027 LME983027 LWA983027 MFW983027 MPS983027 MZO983027 NJK983027 NTG983027 ODC983027 OMY983027 OWU983027 PGQ983027 PQM983027 QAI983027 QKE983027 QUA983027 RDW983027 RNS983027 RXO983027 SHK983027 SRG983027 TBC983027 TKY983027 TUU983027 UEQ983027 UOM983027 UYI983027 VIE983027 VSA983027 WBW983027 WLS983027">
      <formula1>25</formula1>
      <formula2>50</formula2>
    </dataValidation>
    <dataValidation allowBlank="1" showInputMessage="1" showErrorMessage="1" promptTitle="Spojený (propojený):" prompt="Uveďte všechny podnikatele, které mají „vazbu“ na žadatele vyšší než 50% a dále všechny podnikatele, kteří jsou s těmito podnikateli spojeni („vazba“ vyšší než 50%), a to buď bezprostředně, nebo jako součást řetězce spojených podnikatelů." sqref="WVI983012 IW25 SS25 ACO25 AMK25 AWG25 BGC25 BPY25 BZU25 CJQ25 CTM25 DDI25 DNE25 DXA25 EGW25 EQS25 FAO25 FKK25 FUG25 GEC25 GNY25 GXU25 HHQ25 HRM25 IBI25 ILE25 IVA25 JEW25 JOS25 JYO25 KIK25 KSG25 LCC25 LLY25 LVU25 MFQ25 MPM25 MZI25 NJE25 NTA25 OCW25 OMS25 OWO25 PGK25 PQG25 QAC25 QJY25 QTU25 RDQ25 RNM25 RXI25 SHE25 SRA25 TAW25 TKS25 TUO25 UEK25 UOG25 UYC25 VHY25 VRU25 WBQ25 WLM25 WVI25 B65508:C65508 IW65508 SS65508 ACO65508 AMK65508 AWG65508 BGC65508 BPY65508 BZU65508 CJQ65508 CTM65508 DDI65508 DNE65508 DXA65508 EGW65508 EQS65508 FAO65508 FKK65508 FUG65508 GEC65508 GNY65508 GXU65508 HHQ65508 HRM65508 IBI65508 ILE65508 IVA65508 JEW65508 JOS65508 JYO65508 KIK65508 KSG65508 LCC65508 LLY65508 LVU65508 MFQ65508 MPM65508 MZI65508 NJE65508 NTA65508 OCW65508 OMS65508 OWO65508 PGK65508 PQG65508 QAC65508 QJY65508 QTU65508 RDQ65508 RNM65508 RXI65508 SHE65508 SRA65508 TAW65508 TKS65508 TUO65508 UEK65508 UOG65508 UYC65508 VHY65508 VRU65508 WBQ65508 WLM65508 WVI65508 B131044:C131044 IW131044 SS131044 ACO131044 AMK131044 AWG131044 BGC131044 BPY131044 BZU131044 CJQ131044 CTM131044 DDI131044 DNE131044 DXA131044 EGW131044 EQS131044 FAO131044 FKK131044 FUG131044 GEC131044 GNY131044 GXU131044 HHQ131044 HRM131044 IBI131044 ILE131044 IVA131044 JEW131044 JOS131044 JYO131044 KIK131044 KSG131044 LCC131044 LLY131044 LVU131044 MFQ131044 MPM131044 MZI131044 NJE131044 NTA131044 OCW131044 OMS131044 OWO131044 PGK131044 PQG131044 QAC131044 QJY131044 QTU131044 RDQ131044 RNM131044 RXI131044 SHE131044 SRA131044 TAW131044 TKS131044 TUO131044 UEK131044 UOG131044 UYC131044 VHY131044 VRU131044 WBQ131044 WLM131044 WVI131044 B196580:C196580 IW196580 SS196580 ACO196580 AMK196580 AWG196580 BGC196580 BPY196580 BZU196580 CJQ196580 CTM196580 DDI196580 DNE196580 DXA196580 EGW196580 EQS196580 FAO196580 FKK196580 FUG196580 GEC196580 GNY196580 GXU196580 HHQ196580 HRM196580 IBI196580 ILE196580 IVA196580 JEW196580 JOS196580 JYO196580 KIK196580 KSG196580 LCC196580 LLY196580 LVU196580 MFQ196580 MPM196580 MZI196580 NJE196580 NTA196580 OCW196580 OMS196580 OWO196580 PGK196580 PQG196580 QAC196580 QJY196580 QTU196580 RDQ196580 RNM196580 RXI196580 SHE196580 SRA196580 TAW196580 TKS196580 TUO196580 UEK196580 UOG196580 UYC196580 VHY196580 VRU196580 WBQ196580 WLM196580 WVI196580 B262116:C262116 IW262116 SS262116 ACO262116 AMK262116 AWG262116 BGC262116 BPY262116 BZU262116 CJQ262116 CTM262116 DDI262116 DNE262116 DXA262116 EGW262116 EQS262116 FAO262116 FKK262116 FUG262116 GEC262116 GNY262116 GXU262116 HHQ262116 HRM262116 IBI262116 ILE262116 IVA262116 JEW262116 JOS262116 JYO262116 KIK262116 KSG262116 LCC262116 LLY262116 LVU262116 MFQ262116 MPM262116 MZI262116 NJE262116 NTA262116 OCW262116 OMS262116 OWO262116 PGK262116 PQG262116 QAC262116 QJY262116 QTU262116 RDQ262116 RNM262116 RXI262116 SHE262116 SRA262116 TAW262116 TKS262116 TUO262116 UEK262116 UOG262116 UYC262116 VHY262116 VRU262116 WBQ262116 WLM262116 WVI262116 B327652:C327652 IW327652 SS327652 ACO327652 AMK327652 AWG327652 BGC327652 BPY327652 BZU327652 CJQ327652 CTM327652 DDI327652 DNE327652 DXA327652 EGW327652 EQS327652 FAO327652 FKK327652 FUG327652 GEC327652 GNY327652 GXU327652 HHQ327652 HRM327652 IBI327652 ILE327652 IVA327652 JEW327652 JOS327652 JYO327652 KIK327652 KSG327652 LCC327652 LLY327652 LVU327652 MFQ327652 MPM327652 MZI327652 NJE327652 NTA327652 OCW327652 OMS327652 OWO327652 PGK327652 PQG327652 QAC327652 QJY327652 QTU327652 RDQ327652 RNM327652 RXI327652 SHE327652 SRA327652 TAW327652 TKS327652 TUO327652 UEK327652 UOG327652 UYC327652 VHY327652 VRU327652 WBQ327652 WLM327652 WVI327652 B393188:C393188 IW393188 SS393188 ACO393188 AMK393188 AWG393188 BGC393188 BPY393188 BZU393188 CJQ393188 CTM393188 DDI393188 DNE393188 DXA393188 EGW393188 EQS393188 FAO393188 FKK393188 FUG393188 GEC393188 GNY393188 GXU393188 HHQ393188 HRM393188 IBI393188 ILE393188 IVA393188 JEW393188 JOS393188 JYO393188 KIK393188 KSG393188 LCC393188 LLY393188 LVU393188 MFQ393188 MPM393188 MZI393188 NJE393188 NTA393188 OCW393188 OMS393188 OWO393188 PGK393188 PQG393188 QAC393188 QJY393188 QTU393188 RDQ393188 RNM393188 RXI393188 SHE393188 SRA393188 TAW393188 TKS393188 TUO393188 UEK393188 UOG393188 UYC393188 VHY393188 VRU393188 WBQ393188 WLM393188 WVI393188 B458724:C458724 IW458724 SS458724 ACO458724 AMK458724 AWG458724 BGC458724 BPY458724 BZU458724 CJQ458724 CTM458724 DDI458724 DNE458724 DXA458724 EGW458724 EQS458724 FAO458724 FKK458724 FUG458724 GEC458724 GNY458724 GXU458724 HHQ458724 HRM458724 IBI458724 ILE458724 IVA458724 JEW458724 JOS458724 JYO458724 KIK458724 KSG458724 LCC458724 LLY458724 LVU458724 MFQ458724 MPM458724 MZI458724 NJE458724 NTA458724 OCW458724 OMS458724 OWO458724 PGK458724 PQG458724 QAC458724 QJY458724 QTU458724 RDQ458724 RNM458724 RXI458724 SHE458724 SRA458724 TAW458724 TKS458724 TUO458724 UEK458724 UOG458724 UYC458724 VHY458724 VRU458724 WBQ458724 WLM458724 WVI458724 B524260:C524260 IW524260 SS524260 ACO524260 AMK524260 AWG524260 BGC524260 BPY524260 BZU524260 CJQ524260 CTM524260 DDI524260 DNE524260 DXA524260 EGW524260 EQS524260 FAO524260 FKK524260 FUG524260 GEC524260 GNY524260 GXU524260 HHQ524260 HRM524260 IBI524260 ILE524260 IVA524260 JEW524260 JOS524260 JYO524260 KIK524260 KSG524260 LCC524260 LLY524260 LVU524260 MFQ524260 MPM524260 MZI524260 NJE524260 NTA524260 OCW524260 OMS524260 OWO524260 PGK524260 PQG524260 QAC524260 QJY524260 QTU524260 RDQ524260 RNM524260 RXI524260 SHE524260 SRA524260 TAW524260 TKS524260 TUO524260 UEK524260 UOG524260 UYC524260 VHY524260 VRU524260 WBQ524260 WLM524260 WVI524260 B589796:C589796 IW589796 SS589796 ACO589796 AMK589796 AWG589796 BGC589796 BPY589796 BZU589796 CJQ589796 CTM589796 DDI589796 DNE589796 DXA589796 EGW589796 EQS589796 FAO589796 FKK589796 FUG589796 GEC589796 GNY589796 GXU589796 HHQ589796 HRM589796 IBI589796 ILE589796 IVA589796 JEW589796 JOS589796 JYO589796 KIK589796 KSG589796 LCC589796 LLY589796 LVU589796 MFQ589796 MPM589796 MZI589796 NJE589796 NTA589796 OCW589796 OMS589796 OWO589796 PGK589796 PQG589796 QAC589796 QJY589796 QTU589796 RDQ589796 RNM589796 RXI589796 SHE589796 SRA589796 TAW589796 TKS589796 TUO589796 UEK589796 UOG589796 UYC589796 VHY589796 VRU589796 WBQ589796 WLM589796 WVI589796 B655332:C655332 IW655332 SS655332 ACO655332 AMK655332 AWG655332 BGC655332 BPY655332 BZU655332 CJQ655332 CTM655332 DDI655332 DNE655332 DXA655332 EGW655332 EQS655332 FAO655332 FKK655332 FUG655332 GEC655332 GNY655332 GXU655332 HHQ655332 HRM655332 IBI655332 ILE655332 IVA655332 JEW655332 JOS655332 JYO655332 KIK655332 KSG655332 LCC655332 LLY655332 LVU655332 MFQ655332 MPM655332 MZI655332 NJE655332 NTA655332 OCW655332 OMS655332 OWO655332 PGK655332 PQG655332 QAC655332 QJY655332 QTU655332 RDQ655332 RNM655332 RXI655332 SHE655332 SRA655332 TAW655332 TKS655332 TUO655332 UEK655332 UOG655332 UYC655332 VHY655332 VRU655332 WBQ655332 WLM655332 WVI655332 B720868:C720868 IW720868 SS720868 ACO720868 AMK720868 AWG720868 BGC720868 BPY720868 BZU720868 CJQ720868 CTM720868 DDI720868 DNE720868 DXA720868 EGW720868 EQS720868 FAO720868 FKK720868 FUG720868 GEC720868 GNY720868 GXU720868 HHQ720868 HRM720868 IBI720868 ILE720868 IVA720868 JEW720868 JOS720868 JYO720868 KIK720868 KSG720868 LCC720868 LLY720868 LVU720868 MFQ720868 MPM720868 MZI720868 NJE720868 NTA720868 OCW720868 OMS720868 OWO720868 PGK720868 PQG720868 QAC720868 QJY720868 QTU720868 RDQ720868 RNM720868 RXI720868 SHE720868 SRA720868 TAW720868 TKS720868 TUO720868 UEK720868 UOG720868 UYC720868 VHY720868 VRU720868 WBQ720868 WLM720868 WVI720868 B786404:C786404 IW786404 SS786404 ACO786404 AMK786404 AWG786404 BGC786404 BPY786404 BZU786404 CJQ786404 CTM786404 DDI786404 DNE786404 DXA786404 EGW786404 EQS786404 FAO786404 FKK786404 FUG786404 GEC786404 GNY786404 GXU786404 HHQ786404 HRM786404 IBI786404 ILE786404 IVA786404 JEW786404 JOS786404 JYO786404 KIK786404 KSG786404 LCC786404 LLY786404 LVU786404 MFQ786404 MPM786404 MZI786404 NJE786404 NTA786404 OCW786404 OMS786404 OWO786404 PGK786404 PQG786404 QAC786404 QJY786404 QTU786404 RDQ786404 RNM786404 RXI786404 SHE786404 SRA786404 TAW786404 TKS786404 TUO786404 UEK786404 UOG786404 UYC786404 VHY786404 VRU786404 WBQ786404 WLM786404 WVI786404 B851940:C851940 IW851940 SS851940 ACO851940 AMK851940 AWG851940 BGC851940 BPY851940 BZU851940 CJQ851940 CTM851940 DDI851940 DNE851940 DXA851940 EGW851940 EQS851940 FAO851940 FKK851940 FUG851940 GEC851940 GNY851940 GXU851940 HHQ851940 HRM851940 IBI851940 ILE851940 IVA851940 JEW851940 JOS851940 JYO851940 KIK851940 KSG851940 LCC851940 LLY851940 LVU851940 MFQ851940 MPM851940 MZI851940 NJE851940 NTA851940 OCW851940 OMS851940 OWO851940 PGK851940 PQG851940 QAC851940 QJY851940 QTU851940 RDQ851940 RNM851940 RXI851940 SHE851940 SRA851940 TAW851940 TKS851940 TUO851940 UEK851940 UOG851940 UYC851940 VHY851940 VRU851940 WBQ851940 WLM851940 WVI851940 B917476:C917476 IW917476 SS917476 ACO917476 AMK917476 AWG917476 BGC917476 BPY917476 BZU917476 CJQ917476 CTM917476 DDI917476 DNE917476 DXA917476 EGW917476 EQS917476 FAO917476 FKK917476 FUG917476 GEC917476 GNY917476 GXU917476 HHQ917476 HRM917476 IBI917476 ILE917476 IVA917476 JEW917476 JOS917476 JYO917476 KIK917476 KSG917476 LCC917476 LLY917476 LVU917476 MFQ917476 MPM917476 MZI917476 NJE917476 NTA917476 OCW917476 OMS917476 OWO917476 PGK917476 PQG917476 QAC917476 QJY917476 QTU917476 RDQ917476 RNM917476 RXI917476 SHE917476 SRA917476 TAW917476 TKS917476 TUO917476 UEK917476 UOG917476 UYC917476 VHY917476 VRU917476 WBQ917476 WLM917476 WVI917476 B983012:C983012 IW983012 SS983012 ACO983012 AMK983012 AWG983012 BGC983012 BPY983012 BZU983012 CJQ983012 CTM983012 DDI983012 DNE983012 DXA983012 EGW983012 EQS983012 FAO983012 FKK983012 FUG983012 GEC983012 GNY983012 GXU983012 HHQ983012 HRM983012 IBI983012 ILE983012 IVA983012 JEW983012 JOS983012 JYO983012 KIK983012 KSG983012 LCC983012 LLY983012 LVU983012 MFQ983012 MPM983012 MZI983012 NJE983012 NTA983012 OCW983012 OMS983012 OWO983012 PGK983012 PQG983012 QAC983012 QJY983012 QTU983012 RDQ983012 RNM983012 RXI983012 SHE983012 SRA983012 TAW983012 TKS983012 TUO983012 UEK983012 UOG983012 UYC983012 VHY983012 VRU983012 WBQ983012 WLM983012"/>
    <dataValidation allowBlank="1" showInputMessage="1" showErrorMessage="1" promptTitle="Údaje o podnikateli" prompt="Požadované údaje uvádějte kompletně za daného podnikatele bez konrétního procentuálního podílu. Do součtu se počítá celkový počet zaměstnanců bez ohledu na výši procentuálního podílu (musí být vyšší jak 50%)." sqref="WWE983012:WWE983024 SV25:SV53 ACR25:ACR53 AMN25:AMN53 AWJ25:AWJ53 BGF25:BGF53 BQB25:BQB53 BZX25:BZX53 CJT25:CJT53 CTP25:CTP53 DDL25:DDL53 DNH25:DNH53 DXD25:DXD53 EGZ25:EGZ53 EQV25:EQV53 FAR25:FAR53 FKN25:FKN53 FUJ25:FUJ53 GEF25:GEF53 GOB25:GOB53 GXX25:GXX53 HHT25:HHT53 HRP25:HRP53 IBL25:IBL53 ILH25:ILH53 IVD25:IVD53 JEZ25:JEZ53 JOV25:JOV53 JYR25:JYR53 KIN25:KIN53 KSJ25:KSJ53 LCF25:LCF53 LMB25:LMB53 LVX25:LVX53 MFT25:MFT53 MPP25:MPP53 MZL25:MZL53 NJH25:NJH53 NTD25:NTD53 OCZ25:OCZ53 OMV25:OMV53 OWR25:OWR53 PGN25:PGN53 PQJ25:PQJ53 QAF25:QAF53 QKB25:QKB53 QTX25:QTX53 RDT25:RDT53 RNP25:RNP53 RXL25:RXL53 SHH25:SHH53 SRD25:SRD53 TAZ25:TAZ53 TKV25:TKV53 TUR25:TUR53 UEN25:UEN53 UOJ25:UOJ53 UYF25:UYF53 VIB25:VIB53 VRX25:VRX53 WBT25:WBT53 WLP25:WLP53 WVL25:WVL53 JI25:JI53 IZ65508:IZ65520 SV65508:SV65520 ACR65508:ACR65520 AMN65508:AMN65520 AWJ65508:AWJ65520 BGF65508:BGF65520 BQB65508:BQB65520 BZX65508:BZX65520 CJT65508:CJT65520 CTP65508:CTP65520 DDL65508:DDL65520 DNH65508:DNH65520 DXD65508:DXD65520 EGZ65508:EGZ65520 EQV65508:EQV65520 FAR65508:FAR65520 FKN65508:FKN65520 FUJ65508:FUJ65520 GEF65508:GEF65520 GOB65508:GOB65520 GXX65508:GXX65520 HHT65508:HHT65520 HRP65508:HRP65520 IBL65508:IBL65520 ILH65508:ILH65520 IVD65508:IVD65520 JEZ65508:JEZ65520 JOV65508:JOV65520 JYR65508:JYR65520 KIN65508:KIN65520 KSJ65508:KSJ65520 LCF65508:LCF65520 LMB65508:LMB65520 LVX65508:LVX65520 MFT65508:MFT65520 MPP65508:MPP65520 MZL65508:MZL65520 NJH65508:NJH65520 NTD65508:NTD65520 OCZ65508:OCZ65520 OMV65508:OMV65520 OWR65508:OWR65520 PGN65508:PGN65520 PQJ65508:PQJ65520 QAF65508:QAF65520 QKB65508:QKB65520 QTX65508:QTX65520 RDT65508:RDT65520 RNP65508:RNP65520 RXL65508:RXL65520 SHH65508:SHH65520 SRD65508:SRD65520 TAZ65508:TAZ65520 TKV65508:TKV65520 TUR65508:TUR65520 UEN65508:UEN65520 UOJ65508:UOJ65520 UYF65508:UYF65520 VIB65508:VIB65520 VRX65508:VRX65520 WBT65508:WBT65520 WLP65508:WLP65520 WVL65508:WVL65520 IZ131044:IZ131056 SV131044:SV131056 ACR131044:ACR131056 AMN131044:AMN131056 AWJ131044:AWJ131056 BGF131044:BGF131056 BQB131044:BQB131056 BZX131044:BZX131056 CJT131044:CJT131056 CTP131044:CTP131056 DDL131044:DDL131056 DNH131044:DNH131056 DXD131044:DXD131056 EGZ131044:EGZ131056 EQV131044:EQV131056 FAR131044:FAR131056 FKN131044:FKN131056 FUJ131044:FUJ131056 GEF131044:GEF131056 GOB131044:GOB131056 GXX131044:GXX131056 HHT131044:HHT131056 HRP131044:HRP131056 IBL131044:IBL131056 ILH131044:ILH131056 IVD131044:IVD131056 JEZ131044:JEZ131056 JOV131044:JOV131056 JYR131044:JYR131056 KIN131044:KIN131056 KSJ131044:KSJ131056 LCF131044:LCF131056 LMB131044:LMB131056 LVX131044:LVX131056 MFT131044:MFT131056 MPP131044:MPP131056 MZL131044:MZL131056 NJH131044:NJH131056 NTD131044:NTD131056 OCZ131044:OCZ131056 OMV131044:OMV131056 OWR131044:OWR131056 PGN131044:PGN131056 PQJ131044:PQJ131056 QAF131044:QAF131056 QKB131044:QKB131056 QTX131044:QTX131056 RDT131044:RDT131056 RNP131044:RNP131056 RXL131044:RXL131056 SHH131044:SHH131056 SRD131044:SRD131056 TAZ131044:TAZ131056 TKV131044:TKV131056 TUR131044:TUR131056 UEN131044:UEN131056 UOJ131044:UOJ131056 UYF131044:UYF131056 VIB131044:VIB131056 VRX131044:VRX131056 WBT131044:WBT131056 WLP131044:WLP131056 WVL131044:WVL131056 IZ196580:IZ196592 SV196580:SV196592 ACR196580:ACR196592 AMN196580:AMN196592 AWJ196580:AWJ196592 BGF196580:BGF196592 BQB196580:BQB196592 BZX196580:BZX196592 CJT196580:CJT196592 CTP196580:CTP196592 DDL196580:DDL196592 DNH196580:DNH196592 DXD196580:DXD196592 EGZ196580:EGZ196592 EQV196580:EQV196592 FAR196580:FAR196592 FKN196580:FKN196592 FUJ196580:FUJ196592 GEF196580:GEF196592 GOB196580:GOB196592 GXX196580:GXX196592 HHT196580:HHT196592 HRP196580:HRP196592 IBL196580:IBL196592 ILH196580:ILH196592 IVD196580:IVD196592 JEZ196580:JEZ196592 JOV196580:JOV196592 JYR196580:JYR196592 KIN196580:KIN196592 KSJ196580:KSJ196592 LCF196580:LCF196592 LMB196580:LMB196592 LVX196580:LVX196592 MFT196580:MFT196592 MPP196580:MPP196592 MZL196580:MZL196592 NJH196580:NJH196592 NTD196580:NTD196592 OCZ196580:OCZ196592 OMV196580:OMV196592 OWR196580:OWR196592 PGN196580:PGN196592 PQJ196580:PQJ196592 QAF196580:QAF196592 QKB196580:QKB196592 QTX196580:QTX196592 RDT196580:RDT196592 RNP196580:RNP196592 RXL196580:RXL196592 SHH196580:SHH196592 SRD196580:SRD196592 TAZ196580:TAZ196592 TKV196580:TKV196592 TUR196580:TUR196592 UEN196580:UEN196592 UOJ196580:UOJ196592 UYF196580:UYF196592 VIB196580:VIB196592 VRX196580:VRX196592 WBT196580:WBT196592 WLP196580:WLP196592 WVL196580:WVL196592 IZ262116:IZ262128 SV262116:SV262128 ACR262116:ACR262128 AMN262116:AMN262128 AWJ262116:AWJ262128 BGF262116:BGF262128 BQB262116:BQB262128 BZX262116:BZX262128 CJT262116:CJT262128 CTP262116:CTP262128 DDL262116:DDL262128 DNH262116:DNH262128 DXD262116:DXD262128 EGZ262116:EGZ262128 EQV262116:EQV262128 FAR262116:FAR262128 FKN262116:FKN262128 FUJ262116:FUJ262128 GEF262116:GEF262128 GOB262116:GOB262128 GXX262116:GXX262128 HHT262116:HHT262128 HRP262116:HRP262128 IBL262116:IBL262128 ILH262116:ILH262128 IVD262116:IVD262128 JEZ262116:JEZ262128 JOV262116:JOV262128 JYR262116:JYR262128 KIN262116:KIN262128 KSJ262116:KSJ262128 LCF262116:LCF262128 LMB262116:LMB262128 LVX262116:LVX262128 MFT262116:MFT262128 MPP262116:MPP262128 MZL262116:MZL262128 NJH262116:NJH262128 NTD262116:NTD262128 OCZ262116:OCZ262128 OMV262116:OMV262128 OWR262116:OWR262128 PGN262116:PGN262128 PQJ262116:PQJ262128 QAF262116:QAF262128 QKB262116:QKB262128 QTX262116:QTX262128 RDT262116:RDT262128 RNP262116:RNP262128 RXL262116:RXL262128 SHH262116:SHH262128 SRD262116:SRD262128 TAZ262116:TAZ262128 TKV262116:TKV262128 TUR262116:TUR262128 UEN262116:UEN262128 UOJ262116:UOJ262128 UYF262116:UYF262128 VIB262116:VIB262128 VRX262116:VRX262128 WBT262116:WBT262128 WLP262116:WLP262128 WVL262116:WVL262128 IZ327652:IZ327664 SV327652:SV327664 ACR327652:ACR327664 AMN327652:AMN327664 AWJ327652:AWJ327664 BGF327652:BGF327664 BQB327652:BQB327664 BZX327652:BZX327664 CJT327652:CJT327664 CTP327652:CTP327664 DDL327652:DDL327664 DNH327652:DNH327664 DXD327652:DXD327664 EGZ327652:EGZ327664 EQV327652:EQV327664 FAR327652:FAR327664 FKN327652:FKN327664 FUJ327652:FUJ327664 GEF327652:GEF327664 GOB327652:GOB327664 GXX327652:GXX327664 HHT327652:HHT327664 HRP327652:HRP327664 IBL327652:IBL327664 ILH327652:ILH327664 IVD327652:IVD327664 JEZ327652:JEZ327664 JOV327652:JOV327664 JYR327652:JYR327664 KIN327652:KIN327664 KSJ327652:KSJ327664 LCF327652:LCF327664 LMB327652:LMB327664 LVX327652:LVX327664 MFT327652:MFT327664 MPP327652:MPP327664 MZL327652:MZL327664 NJH327652:NJH327664 NTD327652:NTD327664 OCZ327652:OCZ327664 OMV327652:OMV327664 OWR327652:OWR327664 PGN327652:PGN327664 PQJ327652:PQJ327664 QAF327652:QAF327664 QKB327652:QKB327664 QTX327652:QTX327664 RDT327652:RDT327664 RNP327652:RNP327664 RXL327652:RXL327664 SHH327652:SHH327664 SRD327652:SRD327664 TAZ327652:TAZ327664 TKV327652:TKV327664 TUR327652:TUR327664 UEN327652:UEN327664 UOJ327652:UOJ327664 UYF327652:UYF327664 VIB327652:VIB327664 VRX327652:VRX327664 WBT327652:WBT327664 WLP327652:WLP327664 WVL327652:WVL327664 IZ393188:IZ393200 SV393188:SV393200 ACR393188:ACR393200 AMN393188:AMN393200 AWJ393188:AWJ393200 BGF393188:BGF393200 BQB393188:BQB393200 BZX393188:BZX393200 CJT393188:CJT393200 CTP393188:CTP393200 DDL393188:DDL393200 DNH393188:DNH393200 DXD393188:DXD393200 EGZ393188:EGZ393200 EQV393188:EQV393200 FAR393188:FAR393200 FKN393188:FKN393200 FUJ393188:FUJ393200 GEF393188:GEF393200 GOB393188:GOB393200 GXX393188:GXX393200 HHT393188:HHT393200 HRP393188:HRP393200 IBL393188:IBL393200 ILH393188:ILH393200 IVD393188:IVD393200 JEZ393188:JEZ393200 JOV393188:JOV393200 JYR393188:JYR393200 KIN393188:KIN393200 KSJ393188:KSJ393200 LCF393188:LCF393200 LMB393188:LMB393200 LVX393188:LVX393200 MFT393188:MFT393200 MPP393188:MPP393200 MZL393188:MZL393200 NJH393188:NJH393200 NTD393188:NTD393200 OCZ393188:OCZ393200 OMV393188:OMV393200 OWR393188:OWR393200 PGN393188:PGN393200 PQJ393188:PQJ393200 QAF393188:QAF393200 QKB393188:QKB393200 QTX393188:QTX393200 RDT393188:RDT393200 RNP393188:RNP393200 RXL393188:RXL393200 SHH393188:SHH393200 SRD393188:SRD393200 TAZ393188:TAZ393200 TKV393188:TKV393200 TUR393188:TUR393200 UEN393188:UEN393200 UOJ393188:UOJ393200 UYF393188:UYF393200 VIB393188:VIB393200 VRX393188:VRX393200 WBT393188:WBT393200 WLP393188:WLP393200 WVL393188:WVL393200 IZ458724:IZ458736 SV458724:SV458736 ACR458724:ACR458736 AMN458724:AMN458736 AWJ458724:AWJ458736 BGF458724:BGF458736 BQB458724:BQB458736 BZX458724:BZX458736 CJT458724:CJT458736 CTP458724:CTP458736 DDL458724:DDL458736 DNH458724:DNH458736 DXD458724:DXD458736 EGZ458724:EGZ458736 EQV458724:EQV458736 FAR458724:FAR458736 FKN458724:FKN458736 FUJ458724:FUJ458736 GEF458724:GEF458736 GOB458724:GOB458736 GXX458724:GXX458736 HHT458724:HHT458736 HRP458724:HRP458736 IBL458724:IBL458736 ILH458724:ILH458736 IVD458724:IVD458736 JEZ458724:JEZ458736 JOV458724:JOV458736 JYR458724:JYR458736 KIN458724:KIN458736 KSJ458724:KSJ458736 LCF458724:LCF458736 LMB458724:LMB458736 LVX458724:LVX458736 MFT458724:MFT458736 MPP458724:MPP458736 MZL458724:MZL458736 NJH458724:NJH458736 NTD458724:NTD458736 OCZ458724:OCZ458736 OMV458724:OMV458736 OWR458724:OWR458736 PGN458724:PGN458736 PQJ458724:PQJ458736 QAF458724:QAF458736 QKB458724:QKB458736 QTX458724:QTX458736 RDT458724:RDT458736 RNP458724:RNP458736 RXL458724:RXL458736 SHH458724:SHH458736 SRD458724:SRD458736 TAZ458724:TAZ458736 TKV458724:TKV458736 TUR458724:TUR458736 UEN458724:UEN458736 UOJ458724:UOJ458736 UYF458724:UYF458736 VIB458724:VIB458736 VRX458724:VRX458736 WBT458724:WBT458736 WLP458724:WLP458736 WVL458724:WVL458736 IZ524260:IZ524272 SV524260:SV524272 ACR524260:ACR524272 AMN524260:AMN524272 AWJ524260:AWJ524272 BGF524260:BGF524272 BQB524260:BQB524272 BZX524260:BZX524272 CJT524260:CJT524272 CTP524260:CTP524272 DDL524260:DDL524272 DNH524260:DNH524272 DXD524260:DXD524272 EGZ524260:EGZ524272 EQV524260:EQV524272 FAR524260:FAR524272 FKN524260:FKN524272 FUJ524260:FUJ524272 GEF524260:GEF524272 GOB524260:GOB524272 GXX524260:GXX524272 HHT524260:HHT524272 HRP524260:HRP524272 IBL524260:IBL524272 ILH524260:ILH524272 IVD524260:IVD524272 JEZ524260:JEZ524272 JOV524260:JOV524272 JYR524260:JYR524272 KIN524260:KIN524272 KSJ524260:KSJ524272 LCF524260:LCF524272 LMB524260:LMB524272 LVX524260:LVX524272 MFT524260:MFT524272 MPP524260:MPP524272 MZL524260:MZL524272 NJH524260:NJH524272 NTD524260:NTD524272 OCZ524260:OCZ524272 OMV524260:OMV524272 OWR524260:OWR524272 PGN524260:PGN524272 PQJ524260:PQJ524272 QAF524260:QAF524272 QKB524260:QKB524272 QTX524260:QTX524272 RDT524260:RDT524272 RNP524260:RNP524272 RXL524260:RXL524272 SHH524260:SHH524272 SRD524260:SRD524272 TAZ524260:TAZ524272 TKV524260:TKV524272 TUR524260:TUR524272 UEN524260:UEN524272 UOJ524260:UOJ524272 UYF524260:UYF524272 VIB524260:VIB524272 VRX524260:VRX524272 WBT524260:WBT524272 WLP524260:WLP524272 WVL524260:WVL524272 IZ589796:IZ589808 SV589796:SV589808 ACR589796:ACR589808 AMN589796:AMN589808 AWJ589796:AWJ589808 BGF589796:BGF589808 BQB589796:BQB589808 BZX589796:BZX589808 CJT589796:CJT589808 CTP589796:CTP589808 DDL589796:DDL589808 DNH589796:DNH589808 DXD589796:DXD589808 EGZ589796:EGZ589808 EQV589796:EQV589808 FAR589796:FAR589808 FKN589796:FKN589808 FUJ589796:FUJ589808 GEF589796:GEF589808 GOB589796:GOB589808 GXX589796:GXX589808 HHT589796:HHT589808 HRP589796:HRP589808 IBL589796:IBL589808 ILH589796:ILH589808 IVD589796:IVD589808 JEZ589796:JEZ589808 JOV589796:JOV589808 JYR589796:JYR589808 KIN589796:KIN589808 KSJ589796:KSJ589808 LCF589796:LCF589808 LMB589796:LMB589808 LVX589796:LVX589808 MFT589796:MFT589808 MPP589796:MPP589808 MZL589796:MZL589808 NJH589796:NJH589808 NTD589796:NTD589808 OCZ589796:OCZ589808 OMV589796:OMV589808 OWR589796:OWR589808 PGN589796:PGN589808 PQJ589796:PQJ589808 QAF589796:QAF589808 QKB589796:QKB589808 QTX589796:QTX589808 RDT589796:RDT589808 RNP589796:RNP589808 RXL589796:RXL589808 SHH589796:SHH589808 SRD589796:SRD589808 TAZ589796:TAZ589808 TKV589796:TKV589808 TUR589796:TUR589808 UEN589796:UEN589808 UOJ589796:UOJ589808 UYF589796:UYF589808 VIB589796:VIB589808 VRX589796:VRX589808 WBT589796:WBT589808 WLP589796:WLP589808 WVL589796:WVL589808 IZ655332:IZ655344 SV655332:SV655344 ACR655332:ACR655344 AMN655332:AMN655344 AWJ655332:AWJ655344 BGF655332:BGF655344 BQB655332:BQB655344 BZX655332:BZX655344 CJT655332:CJT655344 CTP655332:CTP655344 DDL655332:DDL655344 DNH655332:DNH655344 DXD655332:DXD655344 EGZ655332:EGZ655344 EQV655332:EQV655344 FAR655332:FAR655344 FKN655332:FKN655344 FUJ655332:FUJ655344 GEF655332:GEF655344 GOB655332:GOB655344 GXX655332:GXX655344 HHT655332:HHT655344 HRP655332:HRP655344 IBL655332:IBL655344 ILH655332:ILH655344 IVD655332:IVD655344 JEZ655332:JEZ655344 JOV655332:JOV655344 JYR655332:JYR655344 KIN655332:KIN655344 KSJ655332:KSJ655344 LCF655332:LCF655344 LMB655332:LMB655344 LVX655332:LVX655344 MFT655332:MFT655344 MPP655332:MPP655344 MZL655332:MZL655344 NJH655332:NJH655344 NTD655332:NTD655344 OCZ655332:OCZ655344 OMV655332:OMV655344 OWR655332:OWR655344 PGN655332:PGN655344 PQJ655332:PQJ655344 QAF655332:QAF655344 QKB655332:QKB655344 QTX655332:QTX655344 RDT655332:RDT655344 RNP655332:RNP655344 RXL655332:RXL655344 SHH655332:SHH655344 SRD655332:SRD655344 TAZ655332:TAZ655344 TKV655332:TKV655344 TUR655332:TUR655344 UEN655332:UEN655344 UOJ655332:UOJ655344 UYF655332:UYF655344 VIB655332:VIB655344 VRX655332:VRX655344 WBT655332:WBT655344 WLP655332:WLP655344 WVL655332:WVL655344 IZ720868:IZ720880 SV720868:SV720880 ACR720868:ACR720880 AMN720868:AMN720880 AWJ720868:AWJ720880 BGF720868:BGF720880 BQB720868:BQB720880 BZX720868:BZX720880 CJT720868:CJT720880 CTP720868:CTP720880 DDL720868:DDL720880 DNH720868:DNH720880 DXD720868:DXD720880 EGZ720868:EGZ720880 EQV720868:EQV720880 FAR720868:FAR720880 FKN720868:FKN720880 FUJ720868:FUJ720880 GEF720868:GEF720880 GOB720868:GOB720880 GXX720868:GXX720880 HHT720868:HHT720880 HRP720868:HRP720880 IBL720868:IBL720880 ILH720868:ILH720880 IVD720868:IVD720880 JEZ720868:JEZ720880 JOV720868:JOV720880 JYR720868:JYR720880 KIN720868:KIN720880 KSJ720868:KSJ720880 LCF720868:LCF720880 LMB720868:LMB720880 LVX720868:LVX720880 MFT720868:MFT720880 MPP720868:MPP720880 MZL720868:MZL720880 NJH720868:NJH720880 NTD720868:NTD720880 OCZ720868:OCZ720880 OMV720868:OMV720880 OWR720868:OWR720880 PGN720868:PGN720880 PQJ720868:PQJ720880 QAF720868:QAF720880 QKB720868:QKB720880 QTX720868:QTX720880 RDT720868:RDT720880 RNP720868:RNP720880 RXL720868:RXL720880 SHH720868:SHH720880 SRD720868:SRD720880 TAZ720868:TAZ720880 TKV720868:TKV720880 TUR720868:TUR720880 UEN720868:UEN720880 UOJ720868:UOJ720880 UYF720868:UYF720880 VIB720868:VIB720880 VRX720868:VRX720880 WBT720868:WBT720880 WLP720868:WLP720880 WVL720868:WVL720880 IZ786404:IZ786416 SV786404:SV786416 ACR786404:ACR786416 AMN786404:AMN786416 AWJ786404:AWJ786416 BGF786404:BGF786416 BQB786404:BQB786416 BZX786404:BZX786416 CJT786404:CJT786416 CTP786404:CTP786416 DDL786404:DDL786416 DNH786404:DNH786416 DXD786404:DXD786416 EGZ786404:EGZ786416 EQV786404:EQV786416 FAR786404:FAR786416 FKN786404:FKN786416 FUJ786404:FUJ786416 GEF786404:GEF786416 GOB786404:GOB786416 GXX786404:GXX786416 HHT786404:HHT786416 HRP786404:HRP786416 IBL786404:IBL786416 ILH786404:ILH786416 IVD786404:IVD786416 JEZ786404:JEZ786416 JOV786404:JOV786416 JYR786404:JYR786416 KIN786404:KIN786416 KSJ786404:KSJ786416 LCF786404:LCF786416 LMB786404:LMB786416 LVX786404:LVX786416 MFT786404:MFT786416 MPP786404:MPP786416 MZL786404:MZL786416 NJH786404:NJH786416 NTD786404:NTD786416 OCZ786404:OCZ786416 OMV786404:OMV786416 OWR786404:OWR786416 PGN786404:PGN786416 PQJ786404:PQJ786416 QAF786404:QAF786416 QKB786404:QKB786416 QTX786404:QTX786416 RDT786404:RDT786416 RNP786404:RNP786416 RXL786404:RXL786416 SHH786404:SHH786416 SRD786404:SRD786416 TAZ786404:TAZ786416 TKV786404:TKV786416 TUR786404:TUR786416 UEN786404:UEN786416 UOJ786404:UOJ786416 UYF786404:UYF786416 VIB786404:VIB786416 VRX786404:VRX786416 WBT786404:WBT786416 WLP786404:WLP786416 WVL786404:WVL786416 IZ851940:IZ851952 SV851940:SV851952 ACR851940:ACR851952 AMN851940:AMN851952 AWJ851940:AWJ851952 BGF851940:BGF851952 BQB851940:BQB851952 BZX851940:BZX851952 CJT851940:CJT851952 CTP851940:CTP851952 DDL851940:DDL851952 DNH851940:DNH851952 DXD851940:DXD851952 EGZ851940:EGZ851952 EQV851940:EQV851952 FAR851940:FAR851952 FKN851940:FKN851952 FUJ851940:FUJ851952 GEF851940:GEF851952 GOB851940:GOB851952 GXX851940:GXX851952 HHT851940:HHT851952 HRP851940:HRP851952 IBL851940:IBL851952 ILH851940:ILH851952 IVD851940:IVD851952 JEZ851940:JEZ851952 JOV851940:JOV851952 JYR851940:JYR851952 KIN851940:KIN851952 KSJ851940:KSJ851952 LCF851940:LCF851952 LMB851940:LMB851952 LVX851940:LVX851952 MFT851940:MFT851952 MPP851940:MPP851952 MZL851940:MZL851952 NJH851940:NJH851952 NTD851940:NTD851952 OCZ851940:OCZ851952 OMV851940:OMV851952 OWR851940:OWR851952 PGN851940:PGN851952 PQJ851940:PQJ851952 QAF851940:QAF851952 QKB851940:QKB851952 QTX851940:QTX851952 RDT851940:RDT851952 RNP851940:RNP851952 RXL851940:RXL851952 SHH851940:SHH851952 SRD851940:SRD851952 TAZ851940:TAZ851952 TKV851940:TKV851952 TUR851940:TUR851952 UEN851940:UEN851952 UOJ851940:UOJ851952 UYF851940:UYF851952 VIB851940:VIB851952 VRX851940:VRX851952 WBT851940:WBT851952 WLP851940:WLP851952 WVL851940:WVL851952 IZ917476:IZ917488 SV917476:SV917488 ACR917476:ACR917488 AMN917476:AMN917488 AWJ917476:AWJ917488 BGF917476:BGF917488 BQB917476:BQB917488 BZX917476:BZX917488 CJT917476:CJT917488 CTP917476:CTP917488 DDL917476:DDL917488 DNH917476:DNH917488 DXD917476:DXD917488 EGZ917476:EGZ917488 EQV917476:EQV917488 FAR917476:FAR917488 FKN917476:FKN917488 FUJ917476:FUJ917488 GEF917476:GEF917488 GOB917476:GOB917488 GXX917476:GXX917488 HHT917476:HHT917488 HRP917476:HRP917488 IBL917476:IBL917488 ILH917476:ILH917488 IVD917476:IVD917488 JEZ917476:JEZ917488 JOV917476:JOV917488 JYR917476:JYR917488 KIN917476:KIN917488 KSJ917476:KSJ917488 LCF917476:LCF917488 LMB917476:LMB917488 LVX917476:LVX917488 MFT917476:MFT917488 MPP917476:MPP917488 MZL917476:MZL917488 NJH917476:NJH917488 NTD917476:NTD917488 OCZ917476:OCZ917488 OMV917476:OMV917488 OWR917476:OWR917488 PGN917476:PGN917488 PQJ917476:PQJ917488 QAF917476:QAF917488 QKB917476:QKB917488 QTX917476:QTX917488 RDT917476:RDT917488 RNP917476:RNP917488 RXL917476:RXL917488 SHH917476:SHH917488 SRD917476:SRD917488 TAZ917476:TAZ917488 TKV917476:TKV917488 TUR917476:TUR917488 UEN917476:UEN917488 UOJ917476:UOJ917488 UYF917476:UYF917488 VIB917476:VIB917488 VRX917476:VRX917488 WBT917476:WBT917488 WLP917476:WLP917488 WVL917476:WVL917488 IZ983012:IZ983024 SV983012:SV983024 ACR983012:ACR983024 AMN983012:AMN983024 AWJ983012:AWJ983024 BGF983012:BGF983024 BQB983012:BQB983024 BZX983012:BZX983024 CJT983012:CJT983024 CTP983012:CTP983024 DDL983012:DDL983024 DNH983012:DNH983024 DXD983012:DXD983024 EGZ983012:EGZ983024 EQV983012:EQV983024 FAR983012:FAR983024 FKN983012:FKN983024 FUJ983012:FUJ983024 GEF983012:GEF983024 GOB983012:GOB983024 GXX983012:GXX983024 HHT983012:HHT983024 HRP983012:HRP983024 IBL983012:IBL983024 ILH983012:ILH983024 IVD983012:IVD983024 JEZ983012:JEZ983024 JOV983012:JOV983024 JYR983012:JYR983024 KIN983012:KIN983024 KSJ983012:KSJ983024 LCF983012:LCF983024 LMB983012:LMB983024 LVX983012:LVX983024 MFT983012:MFT983024 MPP983012:MPP983024 MZL983012:MZL983024 NJH983012:NJH983024 NTD983012:NTD983024 OCZ983012:OCZ983024 OMV983012:OMV983024 OWR983012:OWR983024 PGN983012:PGN983024 PQJ983012:PQJ983024 QAF983012:QAF983024 QKB983012:QKB983024 QTX983012:QTX983024 RDT983012:RDT983024 RNP983012:RNP983024 RXL983012:RXL983024 SHH983012:SHH983024 SRD983012:SRD983024 TAZ983012:TAZ983024 TKV983012:TKV983024 TUR983012:TUR983024 UEN983012:UEN983024 UOJ983012:UOJ983024 UYF983012:UYF983024 VIB983012:VIB983024 VRX983012:VRX983024 WBT983012:WBT983024 WLP983012:WLP983024 WVL983012:WVL983024 WCM983012:WCM983024 TE25:TE53 ADA25:ADA53 AMW25:AMW53 AWS25:AWS53 BGO25:BGO53 BQK25:BQK53 CAG25:CAG53 CKC25:CKC53 CTY25:CTY53 DDU25:DDU53 DNQ25:DNQ53 DXM25:DXM53 EHI25:EHI53 ERE25:ERE53 FBA25:FBA53 FKW25:FKW53 FUS25:FUS53 GEO25:GEO53 GOK25:GOK53 GYG25:GYG53 HIC25:HIC53 HRY25:HRY53 IBU25:IBU53 ILQ25:ILQ53 IVM25:IVM53 JFI25:JFI53 JPE25:JPE53 JZA25:JZA53 KIW25:KIW53 KSS25:KSS53 LCO25:LCO53 LMK25:LMK53 LWG25:LWG53 MGC25:MGC53 MPY25:MPY53 MZU25:MZU53 NJQ25:NJQ53 NTM25:NTM53 ODI25:ODI53 ONE25:ONE53 OXA25:OXA53 PGW25:PGW53 PQS25:PQS53 QAO25:QAO53 QKK25:QKK53 QUG25:QUG53 REC25:REC53 RNY25:RNY53 RXU25:RXU53 SHQ25:SHQ53 SRM25:SRM53 TBI25:TBI53 TLE25:TLE53 TVA25:TVA53 UEW25:UEW53 UOS25:UOS53 UYO25:UYO53 VIK25:VIK53 VSG25:VSG53 WCC25:WCC53 WLY25:WLY53 WVU25:WVU53 JS25:JS53 K65508:K65520 JI65508:JI65520 TE65508:TE65520 ADA65508:ADA65520 AMW65508:AMW65520 AWS65508:AWS65520 BGO65508:BGO65520 BQK65508:BQK65520 CAG65508:CAG65520 CKC65508:CKC65520 CTY65508:CTY65520 DDU65508:DDU65520 DNQ65508:DNQ65520 DXM65508:DXM65520 EHI65508:EHI65520 ERE65508:ERE65520 FBA65508:FBA65520 FKW65508:FKW65520 FUS65508:FUS65520 GEO65508:GEO65520 GOK65508:GOK65520 GYG65508:GYG65520 HIC65508:HIC65520 HRY65508:HRY65520 IBU65508:IBU65520 ILQ65508:ILQ65520 IVM65508:IVM65520 JFI65508:JFI65520 JPE65508:JPE65520 JZA65508:JZA65520 KIW65508:KIW65520 KSS65508:KSS65520 LCO65508:LCO65520 LMK65508:LMK65520 LWG65508:LWG65520 MGC65508:MGC65520 MPY65508:MPY65520 MZU65508:MZU65520 NJQ65508:NJQ65520 NTM65508:NTM65520 ODI65508:ODI65520 ONE65508:ONE65520 OXA65508:OXA65520 PGW65508:PGW65520 PQS65508:PQS65520 QAO65508:QAO65520 QKK65508:QKK65520 QUG65508:QUG65520 REC65508:REC65520 RNY65508:RNY65520 RXU65508:RXU65520 SHQ65508:SHQ65520 SRM65508:SRM65520 TBI65508:TBI65520 TLE65508:TLE65520 TVA65508:TVA65520 UEW65508:UEW65520 UOS65508:UOS65520 UYO65508:UYO65520 VIK65508:VIK65520 VSG65508:VSG65520 WCC65508:WCC65520 WLY65508:WLY65520 WVU65508:WVU65520 K131044:K131056 JI131044:JI131056 TE131044:TE131056 ADA131044:ADA131056 AMW131044:AMW131056 AWS131044:AWS131056 BGO131044:BGO131056 BQK131044:BQK131056 CAG131044:CAG131056 CKC131044:CKC131056 CTY131044:CTY131056 DDU131044:DDU131056 DNQ131044:DNQ131056 DXM131044:DXM131056 EHI131044:EHI131056 ERE131044:ERE131056 FBA131044:FBA131056 FKW131044:FKW131056 FUS131044:FUS131056 GEO131044:GEO131056 GOK131044:GOK131056 GYG131044:GYG131056 HIC131044:HIC131056 HRY131044:HRY131056 IBU131044:IBU131056 ILQ131044:ILQ131056 IVM131044:IVM131056 JFI131044:JFI131056 JPE131044:JPE131056 JZA131044:JZA131056 KIW131044:KIW131056 KSS131044:KSS131056 LCO131044:LCO131056 LMK131044:LMK131056 LWG131044:LWG131056 MGC131044:MGC131056 MPY131044:MPY131056 MZU131044:MZU131056 NJQ131044:NJQ131056 NTM131044:NTM131056 ODI131044:ODI131056 ONE131044:ONE131056 OXA131044:OXA131056 PGW131044:PGW131056 PQS131044:PQS131056 QAO131044:QAO131056 QKK131044:QKK131056 QUG131044:QUG131056 REC131044:REC131056 RNY131044:RNY131056 RXU131044:RXU131056 SHQ131044:SHQ131056 SRM131044:SRM131056 TBI131044:TBI131056 TLE131044:TLE131056 TVA131044:TVA131056 UEW131044:UEW131056 UOS131044:UOS131056 UYO131044:UYO131056 VIK131044:VIK131056 VSG131044:VSG131056 WCC131044:WCC131056 WLY131044:WLY131056 WVU131044:WVU131056 K196580:K196592 JI196580:JI196592 TE196580:TE196592 ADA196580:ADA196592 AMW196580:AMW196592 AWS196580:AWS196592 BGO196580:BGO196592 BQK196580:BQK196592 CAG196580:CAG196592 CKC196580:CKC196592 CTY196580:CTY196592 DDU196580:DDU196592 DNQ196580:DNQ196592 DXM196580:DXM196592 EHI196580:EHI196592 ERE196580:ERE196592 FBA196580:FBA196592 FKW196580:FKW196592 FUS196580:FUS196592 GEO196580:GEO196592 GOK196580:GOK196592 GYG196580:GYG196592 HIC196580:HIC196592 HRY196580:HRY196592 IBU196580:IBU196592 ILQ196580:ILQ196592 IVM196580:IVM196592 JFI196580:JFI196592 JPE196580:JPE196592 JZA196580:JZA196592 KIW196580:KIW196592 KSS196580:KSS196592 LCO196580:LCO196592 LMK196580:LMK196592 LWG196580:LWG196592 MGC196580:MGC196592 MPY196580:MPY196592 MZU196580:MZU196592 NJQ196580:NJQ196592 NTM196580:NTM196592 ODI196580:ODI196592 ONE196580:ONE196592 OXA196580:OXA196592 PGW196580:PGW196592 PQS196580:PQS196592 QAO196580:QAO196592 QKK196580:QKK196592 QUG196580:QUG196592 REC196580:REC196592 RNY196580:RNY196592 RXU196580:RXU196592 SHQ196580:SHQ196592 SRM196580:SRM196592 TBI196580:TBI196592 TLE196580:TLE196592 TVA196580:TVA196592 UEW196580:UEW196592 UOS196580:UOS196592 UYO196580:UYO196592 VIK196580:VIK196592 VSG196580:VSG196592 WCC196580:WCC196592 WLY196580:WLY196592 WVU196580:WVU196592 K262116:K262128 JI262116:JI262128 TE262116:TE262128 ADA262116:ADA262128 AMW262116:AMW262128 AWS262116:AWS262128 BGO262116:BGO262128 BQK262116:BQK262128 CAG262116:CAG262128 CKC262116:CKC262128 CTY262116:CTY262128 DDU262116:DDU262128 DNQ262116:DNQ262128 DXM262116:DXM262128 EHI262116:EHI262128 ERE262116:ERE262128 FBA262116:FBA262128 FKW262116:FKW262128 FUS262116:FUS262128 GEO262116:GEO262128 GOK262116:GOK262128 GYG262116:GYG262128 HIC262116:HIC262128 HRY262116:HRY262128 IBU262116:IBU262128 ILQ262116:ILQ262128 IVM262116:IVM262128 JFI262116:JFI262128 JPE262116:JPE262128 JZA262116:JZA262128 KIW262116:KIW262128 KSS262116:KSS262128 LCO262116:LCO262128 LMK262116:LMK262128 LWG262116:LWG262128 MGC262116:MGC262128 MPY262116:MPY262128 MZU262116:MZU262128 NJQ262116:NJQ262128 NTM262116:NTM262128 ODI262116:ODI262128 ONE262116:ONE262128 OXA262116:OXA262128 PGW262116:PGW262128 PQS262116:PQS262128 QAO262116:QAO262128 QKK262116:QKK262128 QUG262116:QUG262128 REC262116:REC262128 RNY262116:RNY262128 RXU262116:RXU262128 SHQ262116:SHQ262128 SRM262116:SRM262128 TBI262116:TBI262128 TLE262116:TLE262128 TVA262116:TVA262128 UEW262116:UEW262128 UOS262116:UOS262128 UYO262116:UYO262128 VIK262116:VIK262128 VSG262116:VSG262128 WCC262116:WCC262128 WLY262116:WLY262128 WVU262116:WVU262128 K327652:K327664 JI327652:JI327664 TE327652:TE327664 ADA327652:ADA327664 AMW327652:AMW327664 AWS327652:AWS327664 BGO327652:BGO327664 BQK327652:BQK327664 CAG327652:CAG327664 CKC327652:CKC327664 CTY327652:CTY327664 DDU327652:DDU327664 DNQ327652:DNQ327664 DXM327652:DXM327664 EHI327652:EHI327664 ERE327652:ERE327664 FBA327652:FBA327664 FKW327652:FKW327664 FUS327652:FUS327664 GEO327652:GEO327664 GOK327652:GOK327664 GYG327652:GYG327664 HIC327652:HIC327664 HRY327652:HRY327664 IBU327652:IBU327664 ILQ327652:ILQ327664 IVM327652:IVM327664 JFI327652:JFI327664 JPE327652:JPE327664 JZA327652:JZA327664 KIW327652:KIW327664 KSS327652:KSS327664 LCO327652:LCO327664 LMK327652:LMK327664 LWG327652:LWG327664 MGC327652:MGC327664 MPY327652:MPY327664 MZU327652:MZU327664 NJQ327652:NJQ327664 NTM327652:NTM327664 ODI327652:ODI327664 ONE327652:ONE327664 OXA327652:OXA327664 PGW327652:PGW327664 PQS327652:PQS327664 QAO327652:QAO327664 QKK327652:QKK327664 QUG327652:QUG327664 REC327652:REC327664 RNY327652:RNY327664 RXU327652:RXU327664 SHQ327652:SHQ327664 SRM327652:SRM327664 TBI327652:TBI327664 TLE327652:TLE327664 TVA327652:TVA327664 UEW327652:UEW327664 UOS327652:UOS327664 UYO327652:UYO327664 VIK327652:VIK327664 VSG327652:VSG327664 WCC327652:WCC327664 WLY327652:WLY327664 WVU327652:WVU327664 K393188:K393200 JI393188:JI393200 TE393188:TE393200 ADA393188:ADA393200 AMW393188:AMW393200 AWS393188:AWS393200 BGO393188:BGO393200 BQK393188:BQK393200 CAG393188:CAG393200 CKC393188:CKC393200 CTY393188:CTY393200 DDU393188:DDU393200 DNQ393188:DNQ393200 DXM393188:DXM393200 EHI393188:EHI393200 ERE393188:ERE393200 FBA393188:FBA393200 FKW393188:FKW393200 FUS393188:FUS393200 GEO393188:GEO393200 GOK393188:GOK393200 GYG393188:GYG393200 HIC393188:HIC393200 HRY393188:HRY393200 IBU393188:IBU393200 ILQ393188:ILQ393200 IVM393188:IVM393200 JFI393188:JFI393200 JPE393188:JPE393200 JZA393188:JZA393200 KIW393188:KIW393200 KSS393188:KSS393200 LCO393188:LCO393200 LMK393188:LMK393200 LWG393188:LWG393200 MGC393188:MGC393200 MPY393188:MPY393200 MZU393188:MZU393200 NJQ393188:NJQ393200 NTM393188:NTM393200 ODI393188:ODI393200 ONE393188:ONE393200 OXA393188:OXA393200 PGW393188:PGW393200 PQS393188:PQS393200 QAO393188:QAO393200 QKK393188:QKK393200 QUG393188:QUG393200 REC393188:REC393200 RNY393188:RNY393200 RXU393188:RXU393200 SHQ393188:SHQ393200 SRM393188:SRM393200 TBI393188:TBI393200 TLE393188:TLE393200 TVA393188:TVA393200 UEW393188:UEW393200 UOS393188:UOS393200 UYO393188:UYO393200 VIK393188:VIK393200 VSG393188:VSG393200 WCC393188:WCC393200 WLY393188:WLY393200 WVU393188:WVU393200 K458724:K458736 JI458724:JI458736 TE458724:TE458736 ADA458724:ADA458736 AMW458724:AMW458736 AWS458724:AWS458736 BGO458724:BGO458736 BQK458724:BQK458736 CAG458724:CAG458736 CKC458724:CKC458736 CTY458724:CTY458736 DDU458724:DDU458736 DNQ458724:DNQ458736 DXM458724:DXM458736 EHI458724:EHI458736 ERE458724:ERE458736 FBA458724:FBA458736 FKW458724:FKW458736 FUS458724:FUS458736 GEO458724:GEO458736 GOK458724:GOK458736 GYG458724:GYG458736 HIC458724:HIC458736 HRY458724:HRY458736 IBU458724:IBU458736 ILQ458724:ILQ458736 IVM458724:IVM458736 JFI458724:JFI458736 JPE458724:JPE458736 JZA458724:JZA458736 KIW458724:KIW458736 KSS458724:KSS458736 LCO458724:LCO458736 LMK458724:LMK458736 LWG458724:LWG458736 MGC458724:MGC458736 MPY458724:MPY458736 MZU458724:MZU458736 NJQ458724:NJQ458736 NTM458724:NTM458736 ODI458724:ODI458736 ONE458724:ONE458736 OXA458724:OXA458736 PGW458724:PGW458736 PQS458724:PQS458736 QAO458724:QAO458736 QKK458724:QKK458736 QUG458724:QUG458736 REC458724:REC458736 RNY458724:RNY458736 RXU458724:RXU458736 SHQ458724:SHQ458736 SRM458724:SRM458736 TBI458724:TBI458736 TLE458724:TLE458736 TVA458724:TVA458736 UEW458724:UEW458736 UOS458724:UOS458736 UYO458724:UYO458736 VIK458724:VIK458736 VSG458724:VSG458736 WCC458724:WCC458736 WLY458724:WLY458736 WVU458724:WVU458736 K524260:K524272 JI524260:JI524272 TE524260:TE524272 ADA524260:ADA524272 AMW524260:AMW524272 AWS524260:AWS524272 BGO524260:BGO524272 BQK524260:BQK524272 CAG524260:CAG524272 CKC524260:CKC524272 CTY524260:CTY524272 DDU524260:DDU524272 DNQ524260:DNQ524272 DXM524260:DXM524272 EHI524260:EHI524272 ERE524260:ERE524272 FBA524260:FBA524272 FKW524260:FKW524272 FUS524260:FUS524272 GEO524260:GEO524272 GOK524260:GOK524272 GYG524260:GYG524272 HIC524260:HIC524272 HRY524260:HRY524272 IBU524260:IBU524272 ILQ524260:ILQ524272 IVM524260:IVM524272 JFI524260:JFI524272 JPE524260:JPE524272 JZA524260:JZA524272 KIW524260:KIW524272 KSS524260:KSS524272 LCO524260:LCO524272 LMK524260:LMK524272 LWG524260:LWG524272 MGC524260:MGC524272 MPY524260:MPY524272 MZU524260:MZU524272 NJQ524260:NJQ524272 NTM524260:NTM524272 ODI524260:ODI524272 ONE524260:ONE524272 OXA524260:OXA524272 PGW524260:PGW524272 PQS524260:PQS524272 QAO524260:QAO524272 QKK524260:QKK524272 QUG524260:QUG524272 REC524260:REC524272 RNY524260:RNY524272 RXU524260:RXU524272 SHQ524260:SHQ524272 SRM524260:SRM524272 TBI524260:TBI524272 TLE524260:TLE524272 TVA524260:TVA524272 UEW524260:UEW524272 UOS524260:UOS524272 UYO524260:UYO524272 VIK524260:VIK524272 VSG524260:VSG524272 WCC524260:WCC524272 WLY524260:WLY524272 WVU524260:WVU524272 K589796:K589808 JI589796:JI589808 TE589796:TE589808 ADA589796:ADA589808 AMW589796:AMW589808 AWS589796:AWS589808 BGO589796:BGO589808 BQK589796:BQK589808 CAG589796:CAG589808 CKC589796:CKC589808 CTY589796:CTY589808 DDU589796:DDU589808 DNQ589796:DNQ589808 DXM589796:DXM589808 EHI589796:EHI589808 ERE589796:ERE589808 FBA589796:FBA589808 FKW589796:FKW589808 FUS589796:FUS589808 GEO589796:GEO589808 GOK589796:GOK589808 GYG589796:GYG589808 HIC589796:HIC589808 HRY589796:HRY589808 IBU589796:IBU589808 ILQ589796:ILQ589808 IVM589796:IVM589808 JFI589796:JFI589808 JPE589796:JPE589808 JZA589796:JZA589808 KIW589796:KIW589808 KSS589796:KSS589808 LCO589796:LCO589808 LMK589796:LMK589808 LWG589796:LWG589808 MGC589796:MGC589808 MPY589796:MPY589808 MZU589796:MZU589808 NJQ589796:NJQ589808 NTM589796:NTM589808 ODI589796:ODI589808 ONE589796:ONE589808 OXA589796:OXA589808 PGW589796:PGW589808 PQS589796:PQS589808 QAO589796:QAO589808 QKK589796:QKK589808 QUG589796:QUG589808 REC589796:REC589808 RNY589796:RNY589808 RXU589796:RXU589808 SHQ589796:SHQ589808 SRM589796:SRM589808 TBI589796:TBI589808 TLE589796:TLE589808 TVA589796:TVA589808 UEW589796:UEW589808 UOS589796:UOS589808 UYO589796:UYO589808 VIK589796:VIK589808 VSG589796:VSG589808 WCC589796:WCC589808 WLY589796:WLY589808 WVU589796:WVU589808 K655332:K655344 JI655332:JI655344 TE655332:TE655344 ADA655332:ADA655344 AMW655332:AMW655344 AWS655332:AWS655344 BGO655332:BGO655344 BQK655332:BQK655344 CAG655332:CAG655344 CKC655332:CKC655344 CTY655332:CTY655344 DDU655332:DDU655344 DNQ655332:DNQ655344 DXM655332:DXM655344 EHI655332:EHI655344 ERE655332:ERE655344 FBA655332:FBA655344 FKW655332:FKW655344 FUS655332:FUS655344 GEO655332:GEO655344 GOK655332:GOK655344 GYG655332:GYG655344 HIC655332:HIC655344 HRY655332:HRY655344 IBU655332:IBU655344 ILQ655332:ILQ655344 IVM655332:IVM655344 JFI655332:JFI655344 JPE655332:JPE655344 JZA655332:JZA655344 KIW655332:KIW655344 KSS655332:KSS655344 LCO655332:LCO655344 LMK655332:LMK655344 LWG655332:LWG655344 MGC655332:MGC655344 MPY655332:MPY655344 MZU655332:MZU655344 NJQ655332:NJQ655344 NTM655332:NTM655344 ODI655332:ODI655344 ONE655332:ONE655344 OXA655332:OXA655344 PGW655332:PGW655344 PQS655332:PQS655344 QAO655332:QAO655344 QKK655332:QKK655344 QUG655332:QUG655344 REC655332:REC655344 RNY655332:RNY655344 RXU655332:RXU655344 SHQ655332:SHQ655344 SRM655332:SRM655344 TBI655332:TBI655344 TLE655332:TLE655344 TVA655332:TVA655344 UEW655332:UEW655344 UOS655332:UOS655344 UYO655332:UYO655344 VIK655332:VIK655344 VSG655332:VSG655344 WCC655332:WCC655344 WLY655332:WLY655344 WVU655332:WVU655344 K720868:K720880 JI720868:JI720880 TE720868:TE720880 ADA720868:ADA720880 AMW720868:AMW720880 AWS720868:AWS720880 BGO720868:BGO720880 BQK720868:BQK720880 CAG720868:CAG720880 CKC720868:CKC720880 CTY720868:CTY720880 DDU720868:DDU720880 DNQ720868:DNQ720880 DXM720868:DXM720880 EHI720868:EHI720880 ERE720868:ERE720880 FBA720868:FBA720880 FKW720868:FKW720880 FUS720868:FUS720880 GEO720868:GEO720880 GOK720868:GOK720880 GYG720868:GYG720880 HIC720868:HIC720880 HRY720868:HRY720880 IBU720868:IBU720880 ILQ720868:ILQ720880 IVM720868:IVM720880 JFI720868:JFI720880 JPE720868:JPE720880 JZA720868:JZA720880 KIW720868:KIW720880 KSS720868:KSS720880 LCO720868:LCO720880 LMK720868:LMK720880 LWG720868:LWG720880 MGC720868:MGC720880 MPY720868:MPY720880 MZU720868:MZU720880 NJQ720868:NJQ720880 NTM720868:NTM720880 ODI720868:ODI720880 ONE720868:ONE720880 OXA720868:OXA720880 PGW720868:PGW720880 PQS720868:PQS720880 QAO720868:QAO720880 QKK720868:QKK720880 QUG720868:QUG720880 REC720868:REC720880 RNY720868:RNY720880 RXU720868:RXU720880 SHQ720868:SHQ720880 SRM720868:SRM720880 TBI720868:TBI720880 TLE720868:TLE720880 TVA720868:TVA720880 UEW720868:UEW720880 UOS720868:UOS720880 UYO720868:UYO720880 VIK720868:VIK720880 VSG720868:VSG720880 WCC720868:WCC720880 WLY720868:WLY720880 WVU720868:WVU720880 K786404:K786416 JI786404:JI786416 TE786404:TE786416 ADA786404:ADA786416 AMW786404:AMW786416 AWS786404:AWS786416 BGO786404:BGO786416 BQK786404:BQK786416 CAG786404:CAG786416 CKC786404:CKC786416 CTY786404:CTY786416 DDU786404:DDU786416 DNQ786404:DNQ786416 DXM786404:DXM786416 EHI786404:EHI786416 ERE786404:ERE786416 FBA786404:FBA786416 FKW786404:FKW786416 FUS786404:FUS786416 GEO786404:GEO786416 GOK786404:GOK786416 GYG786404:GYG786416 HIC786404:HIC786416 HRY786404:HRY786416 IBU786404:IBU786416 ILQ786404:ILQ786416 IVM786404:IVM786416 JFI786404:JFI786416 JPE786404:JPE786416 JZA786404:JZA786416 KIW786404:KIW786416 KSS786404:KSS786416 LCO786404:LCO786416 LMK786404:LMK786416 LWG786404:LWG786416 MGC786404:MGC786416 MPY786404:MPY786416 MZU786404:MZU786416 NJQ786404:NJQ786416 NTM786404:NTM786416 ODI786404:ODI786416 ONE786404:ONE786416 OXA786404:OXA786416 PGW786404:PGW786416 PQS786404:PQS786416 QAO786404:QAO786416 QKK786404:QKK786416 QUG786404:QUG786416 REC786404:REC786416 RNY786404:RNY786416 RXU786404:RXU786416 SHQ786404:SHQ786416 SRM786404:SRM786416 TBI786404:TBI786416 TLE786404:TLE786416 TVA786404:TVA786416 UEW786404:UEW786416 UOS786404:UOS786416 UYO786404:UYO786416 VIK786404:VIK786416 VSG786404:VSG786416 WCC786404:WCC786416 WLY786404:WLY786416 WVU786404:WVU786416 K851940:K851952 JI851940:JI851952 TE851940:TE851952 ADA851940:ADA851952 AMW851940:AMW851952 AWS851940:AWS851952 BGO851940:BGO851952 BQK851940:BQK851952 CAG851940:CAG851952 CKC851940:CKC851952 CTY851940:CTY851952 DDU851940:DDU851952 DNQ851940:DNQ851952 DXM851940:DXM851952 EHI851940:EHI851952 ERE851940:ERE851952 FBA851940:FBA851952 FKW851940:FKW851952 FUS851940:FUS851952 GEO851940:GEO851952 GOK851940:GOK851952 GYG851940:GYG851952 HIC851940:HIC851952 HRY851940:HRY851952 IBU851940:IBU851952 ILQ851940:ILQ851952 IVM851940:IVM851952 JFI851940:JFI851952 JPE851940:JPE851952 JZA851940:JZA851952 KIW851940:KIW851952 KSS851940:KSS851952 LCO851940:LCO851952 LMK851940:LMK851952 LWG851940:LWG851952 MGC851940:MGC851952 MPY851940:MPY851952 MZU851940:MZU851952 NJQ851940:NJQ851952 NTM851940:NTM851952 ODI851940:ODI851952 ONE851940:ONE851952 OXA851940:OXA851952 PGW851940:PGW851952 PQS851940:PQS851952 QAO851940:QAO851952 QKK851940:QKK851952 QUG851940:QUG851952 REC851940:REC851952 RNY851940:RNY851952 RXU851940:RXU851952 SHQ851940:SHQ851952 SRM851940:SRM851952 TBI851940:TBI851952 TLE851940:TLE851952 TVA851940:TVA851952 UEW851940:UEW851952 UOS851940:UOS851952 UYO851940:UYO851952 VIK851940:VIK851952 VSG851940:VSG851952 WCC851940:WCC851952 WLY851940:WLY851952 WVU851940:WVU851952 K917476:K917488 JI917476:JI917488 TE917476:TE917488 ADA917476:ADA917488 AMW917476:AMW917488 AWS917476:AWS917488 BGO917476:BGO917488 BQK917476:BQK917488 CAG917476:CAG917488 CKC917476:CKC917488 CTY917476:CTY917488 DDU917476:DDU917488 DNQ917476:DNQ917488 DXM917476:DXM917488 EHI917476:EHI917488 ERE917476:ERE917488 FBA917476:FBA917488 FKW917476:FKW917488 FUS917476:FUS917488 GEO917476:GEO917488 GOK917476:GOK917488 GYG917476:GYG917488 HIC917476:HIC917488 HRY917476:HRY917488 IBU917476:IBU917488 ILQ917476:ILQ917488 IVM917476:IVM917488 JFI917476:JFI917488 JPE917476:JPE917488 JZA917476:JZA917488 KIW917476:KIW917488 KSS917476:KSS917488 LCO917476:LCO917488 LMK917476:LMK917488 LWG917476:LWG917488 MGC917476:MGC917488 MPY917476:MPY917488 MZU917476:MZU917488 NJQ917476:NJQ917488 NTM917476:NTM917488 ODI917476:ODI917488 ONE917476:ONE917488 OXA917476:OXA917488 PGW917476:PGW917488 PQS917476:PQS917488 QAO917476:QAO917488 QKK917476:QKK917488 QUG917476:QUG917488 REC917476:REC917488 RNY917476:RNY917488 RXU917476:RXU917488 SHQ917476:SHQ917488 SRM917476:SRM917488 TBI917476:TBI917488 TLE917476:TLE917488 TVA917476:TVA917488 UEW917476:UEW917488 UOS917476:UOS917488 UYO917476:UYO917488 VIK917476:VIK917488 VSG917476:VSG917488 WCC917476:WCC917488 WLY917476:WLY917488 WVU917476:WVU917488 K983012:K983024 JI983012:JI983024 TE983012:TE983024 ADA983012:ADA983024 AMW983012:AMW983024 AWS983012:AWS983024 BGO983012:BGO983024 BQK983012:BQK983024 CAG983012:CAG983024 CKC983012:CKC983024 CTY983012:CTY983024 DDU983012:DDU983024 DNQ983012:DNQ983024 DXM983012:DXM983024 EHI983012:EHI983024 ERE983012:ERE983024 FBA983012:FBA983024 FKW983012:FKW983024 FUS983012:FUS983024 GEO983012:GEO983024 GOK983012:GOK983024 GYG983012:GYG983024 HIC983012:HIC983024 HRY983012:HRY983024 IBU983012:IBU983024 ILQ983012:ILQ983024 IVM983012:IVM983024 JFI983012:JFI983024 JPE983012:JPE983024 JZA983012:JZA983024 KIW983012:KIW983024 KSS983012:KSS983024 LCO983012:LCO983024 LMK983012:LMK983024 LWG983012:LWG983024 MGC983012:MGC983024 MPY983012:MPY983024 MZU983012:MZU983024 NJQ983012:NJQ983024 NTM983012:NTM983024 ODI983012:ODI983024 ONE983012:ONE983024 OXA983012:OXA983024 PGW983012:PGW983024 PQS983012:PQS983024 QAO983012:QAO983024 QKK983012:QKK983024 QUG983012:QUG983024 REC983012:REC983024 RNY983012:RNY983024 RXU983012:RXU983024 SHQ983012:SHQ983024 SRM983012:SRM983024 TBI983012:TBI983024 TLE983012:TLE983024 TVA983012:TVA983024 UEW983012:UEW983024 UOS983012:UOS983024 UYO983012:UYO983024 VIK983012:VIK983024 VSG983012:VSG983024 WCC983012:WCC983024 WLY983012:WLY983024 WVU983012:WVU983024 WMI983012:WMI983024 TO25:TO53 ADK25:ADK53 ANG25:ANG53 AXC25:AXC53 BGY25:BGY53 BQU25:BQU53 CAQ25:CAQ53 CKM25:CKM53 CUI25:CUI53 DEE25:DEE53 DOA25:DOA53 DXW25:DXW53 EHS25:EHS53 ERO25:ERO53 FBK25:FBK53 FLG25:FLG53 FVC25:FVC53 GEY25:GEY53 GOU25:GOU53 GYQ25:GYQ53 HIM25:HIM53 HSI25:HSI53 ICE25:ICE53 IMA25:IMA53 IVW25:IVW53 JFS25:JFS53 JPO25:JPO53 JZK25:JZK53 KJG25:KJG53 KTC25:KTC53 LCY25:LCY53 LMU25:LMU53 LWQ25:LWQ53 MGM25:MGM53 MQI25:MQI53 NAE25:NAE53 NKA25:NKA53 NTW25:NTW53 ODS25:ODS53 ONO25:ONO53 OXK25:OXK53 PHG25:PHG53 PRC25:PRC53 QAY25:QAY53 QKU25:QKU53 QUQ25:QUQ53 REM25:REM53 ROI25:ROI53 RYE25:RYE53 SIA25:SIA53 SRW25:SRW53 TBS25:TBS53 TLO25:TLO53 TVK25:TVK53 UFG25:UFG53 UPC25:UPC53 UYY25:UYY53 VIU25:VIU53 VSQ25:VSQ53 WCM25:WCM53 WMI25:WMI53 WWE25:WWE53 VSQ983012:VSQ983024 V65508:V65520 JS65508:JS65520 TO65508:TO65520 ADK65508:ADK65520 ANG65508:ANG65520 AXC65508:AXC65520 BGY65508:BGY65520 BQU65508:BQU65520 CAQ65508:CAQ65520 CKM65508:CKM65520 CUI65508:CUI65520 DEE65508:DEE65520 DOA65508:DOA65520 DXW65508:DXW65520 EHS65508:EHS65520 ERO65508:ERO65520 FBK65508:FBK65520 FLG65508:FLG65520 FVC65508:FVC65520 GEY65508:GEY65520 GOU65508:GOU65520 GYQ65508:GYQ65520 HIM65508:HIM65520 HSI65508:HSI65520 ICE65508:ICE65520 IMA65508:IMA65520 IVW65508:IVW65520 JFS65508:JFS65520 JPO65508:JPO65520 JZK65508:JZK65520 KJG65508:KJG65520 KTC65508:KTC65520 LCY65508:LCY65520 LMU65508:LMU65520 LWQ65508:LWQ65520 MGM65508:MGM65520 MQI65508:MQI65520 NAE65508:NAE65520 NKA65508:NKA65520 NTW65508:NTW65520 ODS65508:ODS65520 ONO65508:ONO65520 OXK65508:OXK65520 PHG65508:PHG65520 PRC65508:PRC65520 QAY65508:QAY65520 QKU65508:QKU65520 QUQ65508:QUQ65520 REM65508:REM65520 ROI65508:ROI65520 RYE65508:RYE65520 SIA65508:SIA65520 SRW65508:SRW65520 TBS65508:TBS65520 TLO65508:TLO65520 TVK65508:TVK65520 UFG65508:UFG65520 UPC65508:UPC65520 UYY65508:UYY65520 VIU65508:VIU65520 VSQ65508:VSQ65520 WCM65508:WCM65520 WMI65508:WMI65520 WWE65508:WWE65520 V131044:V131056 JS131044:JS131056 TO131044:TO131056 ADK131044:ADK131056 ANG131044:ANG131056 AXC131044:AXC131056 BGY131044:BGY131056 BQU131044:BQU131056 CAQ131044:CAQ131056 CKM131044:CKM131056 CUI131044:CUI131056 DEE131044:DEE131056 DOA131044:DOA131056 DXW131044:DXW131056 EHS131044:EHS131056 ERO131044:ERO131056 FBK131044:FBK131056 FLG131044:FLG131056 FVC131044:FVC131056 GEY131044:GEY131056 GOU131044:GOU131056 GYQ131044:GYQ131056 HIM131044:HIM131056 HSI131044:HSI131056 ICE131044:ICE131056 IMA131044:IMA131056 IVW131044:IVW131056 JFS131044:JFS131056 JPO131044:JPO131056 JZK131044:JZK131056 KJG131044:KJG131056 KTC131044:KTC131056 LCY131044:LCY131056 LMU131044:LMU131056 LWQ131044:LWQ131056 MGM131044:MGM131056 MQI131044:MQI131056 NAE131044:NAE131056 NKA131044:NKA131056 NTW131044:NTW131056 ODS131044:ODS131056 ONO131044:ONO131056 OXK131044:OXK131056 PHG131044:PHG131056 PRC131044:PRC131056 QAY131044:QAY131056 QKU131044:QKU131056 QUQ131044:QUQ131056 REM131044:REM131056 ROI131044:ROI131056 RYE131044:RYE131056 SIA131044:SIA131056 SRW131044:SRW131056 TBS131044:TBS131056 TLO131044:TLO131056 TVK131044:TVK131056 UFG131044:UFG131056 UPC131044:UPC131056 UYY131044:UYY131056 VIU131044:VIU131056 VSQ131044:VSQ131056 WCM131044:WCM131056 WMI131044:WMI131056 WWE131044:WWE131056 V196580:V196592 JS196580:JS196592 TO196580:TO196592 ADK196580:ADK196592 ANG196580:ANG196592 AXC196580:AXC196592 BGY196580:BGY196592 BQU196580:BQU196592 CAQ196580:CAQ196592 CKM196580:CKM196592 CUI196580:CUI196592 DEE196580:DEE196592 DOA196580:DOA196592 DXW196580:DXW196592 EHS196580:EHS196592 ERO196580:ERO196592 FBK196580:FBK196592 FLG196580:FLG196592 FVC196580:FVC196592 GEY196580:GEY196592 GOU196580:GOU196592 GYQ196580:GYQ196592 HIM196580:HIM196592 HSI196580:HSI196592 ICE196580:ICE196592 IMA196580:IMA196592 IVW196580:IVW196592 JFS196580:JFS196592 JPO196580:JPO196592 JZK196580:JZK196592 KJG196580:KJG196592 KTC196580:KTC196592 LCY196580:LCY196592 LMU196580:LMU196592 LWQ196580:LWQ196592 MGM196580:MGM196592 MQI196580:MQI196592 NAE196580:NAE196592 NKA196580:NKA196592 NTW196580:NTW196592 ODS196580:ODS196592 ONO196580:ONO196592 OXK196580:OXK196592 PHG196580:PHG196592 PRC196580:PRC196592 QAY196580:QAY196592 QKU196580:QKU196592 QUQ196580:QUQ196592 REM196580:REM196592 ROI196580:ROI196592 RYE196580:RYE196592 SIA196580:SIA196592 SRW196580:SRW196592 TBS196580:TBS196592 TLO196580:TLO196592 TVK196580:TVK196592 UFG196580:UFG196592 UPC196580:UPC196592 UYY196580:UYY196592 VIU196580:VIU196592 VSQ196580:VSQ196592 WCM196580:WCM196592 WMI196580:WMI196592 WWE196580:WWE196592 V262116:V262128 JS262116:JS262128 TO262116:TO262128 ADK262116:ADK262128 ANG262116:ANG262128 AXC262116:AXC262128 BGY262116:BGY262128 BQU262116:BQU262128 CAQ262116:CAQ262128 CKM262116:CKM262128 CUI262116:CUI262128 DEE262116:DEE262128 DOA262116:DOA262128 DXW262116:DXW262128 EHS262116:EHS262128 ERO262116:ERO262128 FBK262116:FBK262128 FLG262116:FLG262128 FVC262116:FVC262128 GEY262116:GEY262128 GOU262116:GOU262128 GYQ262116:GYQ262128 HIM262116:HIM262128 HSI262116:HSI262128 ICE262116:ICE262128 IMA262116:IMA262128 IVW262116:IVW262128 JFS262116:JFS262128 JPO262116:JPO262128 JZK262116:JZK262128 KJG262116:KJG262128 KTC262116:KTC262128 LCY262116:LCY262128 LMU262116:LMU262128 LWQ262116:LWQ262128 MGM262116:MGM262128 MQI262116:MQI262128 NAE262116:NAE262128 NKA262116:NKA262128 NTW262116:NTW262128 ODS262116:ODS262128 ONO262116:ONO262128 OXK262116:OXK262128 PHG262116:PHG262128 PRC262116:PRC262128 QAY262116:QAY262128 QKU262116:QKU262128 QUQ262116:QUQ262128 REM262116:REM262128 ROI262116:ROI262128 RYE262116:RYE262128 SIA262116:SIA262128 SRW262116:SRW262128 TBS262116:TBS262128 TLO262116:TLO262128 TVK262116:TVK262128 UFG262116:UFG262128 UPC262116:UPC262128 UYY262116:UYY262128 VIU262116:VIU262128 VSQ262116:VSQ262128 WCM262116:WCM262128 WMI262116:WMI262128 WWE262116:WWE262128 V327652:V327664 JS327652:JS327664 TO327652:TO327664 ADK327652:ADK327664 ANG327652:ANG327664 AXC327652:AXC327664 BGY327652:BGY327664 BQU327652:BQU327664 CAQ327652:CAQ327664 CKM327652:CKM327664 CUI327652:CUI327664 DEE327652:DEE327664 DOA327652:DOA327664 DXW327652:DXW327664 EHS327652:EHS327664 ERO327652:ERO327664 FBK327652:FBK327664 FLG327652:FLG327664 FVC327652:FVC327664 GEY327652:GEY327664 GOU327652:GOU327664 GYQ327652:GYQ327664 HIM327652:HIM327664 HSI327652:HSI327664 ICE327652:ICE327664 IMA327652:IMA327664 IVW327652:IVW327664 JFS327652:JFS327664 JPO327652:JPO327664 JZK327652:JZK327664 KJG327652:KJG327664 KTC327652:KTC327664 LCY327652:LCY327664 LMU327652:LMU327664 LWQ327652:LWQ327664 MGM327652:MGM327664 MQI327652:MQI327664 NAE327652:NAE327664 NKA327652:NKA327664 NTW327652:NTW327664 ODS327652:ODS327664 ONO327652:ONO327664 OXK327652:OXK327664 PHG327652:PHG327664 PRC327652:PRC327664 QAY327652:QAY327664 QKU327652:QKU327664 QUQ327652:QUQ327664 REM327652:REM327664 ROI327652:ROI327664 RYE327652:RYE327664 SIA327652:SIA327664 SRW327652:SRW327664 TBS327652:TBS327664 TLO327652:TLO327664 TVK327652:TVK327664 UFG327652:UFG327664 UPC327652:UPC327664 UYY327652:UYY327664 VIU327652:VIU327664 VSQ327652:VSQ327664 WCM327652:WCM327664 WMI327652:WMI327664 WWE327652:WWE327664 V393188:V393200 JS393188:JS393200 TO393188:TO393200 ADK393188:ADK393200 ANG393188:ANG393200 AXC393188:AXC393200 BGY393188:BGY393200 BQU393188:BQU393200 CAQ393188:CAQ393200 CKM393188:CKM393200 CUI393188:CUI393200 DEE393188:DEE393200 DOA393188:DOA393200 DXW393188:DXW393200 EHS393188:EHS393200 ERO393188:ERO393200 FBK393188:FBK393200 FLG393188:FLG393200 FVC393188:FVC393200 GEY393188:GEY393200 GOU393188:GOU393200 GYQ393188:GYQ393200 HIM393188:HIM393200 HSI393188:HSI393200 ICE393188:ICE393200 IMA393188:IMA393200 IVW393188:IVW393200 JFS393188:JFS393200 JPO393188:JPO393200 JZK393188:JZK393200 KJG393188:KJG393200 KTC393188:KTC393200 LCY393188:LCY393200 LMU393188:LMU393200 LWQ393188:LWQ393200 MGM393188:MGM393200 MQI393188:MQI393200 NAE393188:NAE393200 NKA393188:NKA393200 NTW393188:NTW393200 ODS393188:ODS393200 ONO393188:ONO393200 OXK393188:OXK393200 PHG393188:PHG393200 PRC393188:PRC393200 QAY393188:QAY393200 QKU393188:QKU393200 QUQ393188:QUQ393200 REM393188:REM393200 ROI393188:ROI393200 RYE393188:RYE393200 SIA393188:SIA393200 SRW393188:SRW393200 TBS393188:TBS393200 TLO393188:TLO393200 TVK393188:TVK393200 UFG393188:UFG393200 UPC393188:UPC393200 UYY393188:UYY393200 VIU393188:VIU393200 VSQ393188:VSQ393200 WCM393188:WCM393200 WMI393188:WMI393200 WWE393188:WWE393200 V458724:V458736 JS458724:JS458736 TO458724:TO458736 ADK458724:ADK458736 ANG458724:ANG458736 AXC458724:AXC458736 BGY458724:BGY458736 BQU458724:BQU458736 CAQ458724:CAQ458736 CKM458724:CKM458736 CUI458724:CUI458736 DEE458724:DEE458736 DOA458724:DOA458736 DXW458724:DXW458736 EHS458724:EHS458736 ERO458724:ERO458736 FBK458724:FBK458736 FLG458724:FLG458736 FVC458724:FVC458736 GEY458724:GEY458736 GOU458724:GOU458736 GYQ458724:GYQ458736 HIM458724:HIM458736 HSI458724:HSI458736 ICE458724:ICE458736 IMA458724:IMA458736 IVW458724:IVW458736 JFS458724:JFS458736 JPO458724:JPO458736 JZK458724:JZK458736 KJG458724:KJG458736 KTC458724:KTC458736 LCY458724:LCY458736 LMU458724:LMU458736 LWQ458724:LWQ458736 MGM458724:MGM458736 MQI458724:MQI458736 NAE458724:NAE458736 NKA458724:NKA458736 NTW458724:NTW458736 ODS458724:ODS458736 ONO458724:ONO458736 OXK458724:OXK458736 PHG458724:PHG458736 PRC458724:PRC458736 QAY458724:QAY458736 QKU458724:QKU458736 QUQ458724:QUQ458736 REM458724:REM458736 ROI458724:ROI458736 RYE458724:RYE458736 SIA458724:SIA458736 SRW458724:SRW458736 TBS458724:TBS458736 TLO458724:TLO458736 TVK458724:TVK458736 UFG458724:UFG458736 UPC458724:UPC458736 UYY458724:UYY458736 VIU458724:VIU458736 VSQ458724:VSQ458736 WCM458724:WCM458736 WMI458724:WMI458736 WWE458724:WWE458736 V524260:V524272 JS524260:JS524272 TO524260:TO524272 ADK524260:ADK524272 ANG524260:ANG524272 AXC524260:AXC524272 BGY524260:BGY524272 BQU524260:BQU524272 CAQ524260:CAQ524272 CKM524260:CKM524272 CUI524260:CUI524272 DEE524260:DEE524272 DOA524260:DOA524272 DXW524260:DXW524272 EHS524260:EHS524272 ERO524260:ERO524272 FBK524260:FBK524272 FLG524260:FLG524272 FVC524260:FVC524272 GEY524260:GEY524272 GOU524260:GOU524272 GYQ524260:GYQ524272 HIM524260:HIM524272 HSI524260:HSI524272 ICE524260:ICE524272 IMA524260:IMA524272 IVW524260:IVW524272 JFS524260:JFS524272 JPO524260:JPO524272 JZK524260:JZK524272 KJG524260:KJG524272 KTC524260:KTC524272 LCY524260:LCY524272 LMU524260:LMU524272 LWQ524260:LWQ524272 MGM524260:MGM524272 MQI524260:MQI524272 NAE524260:NAE524272 NKA524260:NKA524272 NTW524260:NTW524272 ODS524260:ODS524272 ONO524260:ONO524272 OXK524260:OXK524272 PHG524260:PHG524272 PRC524260:PRC524272 QAY524260:QAY524272 QKU524260:QKU524272 QUQ524260:QUQ524272 REM524260:REM524272 ROI524260:ROI524272 RYE524260:RYE524272 SIA524260:SIA524272 SRW524260:SRW524272 TBS524260:TBS524272 TLO524260:TLO524272 TVK524260:TVK524272 UFG524260:UFG524272 UPC524260:UPC524272 UYY524260:UYY524272 VIU524260:VIU524272 VSQ524260:VSQ524272 WCM524260:WCM524272 WMI524260:WMI524272 WWE524260:WWE524272 V589796:V589808 JS589796:JS589808 TO589796:TO589808 ADK589796:ADK589808 ANG589796:ANG589808 AXC589796:AXC589808 BGY589796:BGY589808 BQU589796:BQU589808 CAQ589796:CAQ589808 CKM589796:CKM589808 CUI589796:CUI589808 DEE589796:DEE589808 DOA589796:DOA589808 DXW589796:DXW589808 EHS589796:EHS589808 ERO589796:ERO589808 FBK589796:FBK589808 FLG589796:FLG589808 FVC589796:FVC589808 GEY589796:GEY589808 GOU589796:GOU589808 GYQ589796:GYQ589808 HIM589796:HIM589808 HSI589796:HSI589808 ICE589796:ICE589808 IMA589796:IMA589808 IVW589796:IVW589808 JFS589796:JFS589808 JPO589796:JPO589808 JZK589796:JZK589808 KJG589796:KJG589808 KTC589796:KTC589808 LCY589796:LCY589808 LMU589796:LMU589808 LWQ589796:LWQ589808 MGM589796:MGM589808 MQI589796:MQI589808 NAE589796:NAE589808 NKA589796:NKA589808 NTW589796:NTW589808 ODS589796:ODS589808 ONO589796:ONO589808 OXK589796:OXK589808 PHG589796:PHG589808 PRC589796:PRC589808 QAY589796:QAY589808 QKU589796:QKU589808 QUQ589796:QUQ589808 REM589796:REM589808 ROI589796:ROI589808 RYE589796:RYE589808 SIA589796:SIA589808 SRW589796:SRW589808 TBS589796:TBS589808 TLO589796:TLO589808 TVK589796:TVK589808 UFG589796:UFG589808 UPC589796:UPC589808 UYY589796:UYY589808 VIU589796:VIU589808 VSQ589796:VSQ589808 WCM589796:WCM589808 WMI589796:WMI589808 WWE589796:WWE589808 V655332:V655344 JS655332:JS655344 TO655332:TO655344 ADK655332:ADK655344 ANG655332:ANG655344 AXC655332:AXC655344 BGY655332:BGY655344 BQU655332:BQU655344 CAQ655332:CAQ655344 CKM655332:CKM655344 CUI655332:CUI655344 DEE655332:DEE655344 DOA655332:DOA655344 DXW655332:DXW655344 EHS655332:EHS655344 ERO655332:ERO655344 FBK655332:FBK655344 FLG655332:FLG655344 FVC655332:FVC655344 GEY655332:GEY655344 GOU655332:GOU655344 GYQ655332:GYQ655344 HIM655332:HIM655344 HSI655332:HSI655344 ICE655332:ICE655344 IMA655332:IMA655344 IVW655332:IVW655344 JFS655332:JFS655344 JPO655332:JPO655344 JZK655332:JZK655344 KJG655332:KJG655344 KTC655332:KTC655344 LCY655332:LCY655344 LMU655332:LMU655344 LWQ655332:LWQ655344 MGM655332:MGM655344 MQI655332:MQI655344 NAE655332:NAE655344 NKA655332:NKA655344 NTW655332:NTW655344 ODS655332:ODS655344 ONO655332:ONO655344 OXK655332:OXK655344 PHG655332:PHG655344 PRC655332:PRC655344 QAY655332:QAY655344 QKU655332:QKU655344 QUQ655332:QUQ655344 REM655332:REM655344 ROI655332:ROI655344 RYE655332:RYE655344 SIA655332:SIA655344 SRW655332:SRW655344 TBS655332:TBS655344 TLO655332:TLO655344 TVK655332:TVK655344 UFG655332:UFG655344 UPC655332:UPC655344 UYY655332:UYY655344 VIU655332:VIU655344 VSQ655332:VSQ655344 WCM655332:WCM655344 WMI655332:WMI655344 WWE655332:WWE655344 V720868:V720880 JS720868:JS720880 TO720868:TO720880 ADK720868:ADK720880 ANG720868:ANG720880 AXC720868:AXC720880 BGY720868:BGY720880 BQU720868:BQU720880 CAQ720868:CAQ720880 CKM720868:CKM720880 CUI720868:CUI720880 DEE720868:DEE720880 DOA720868:DOA720880 DXW720868:DXW720880 EHS720868:EHS720880 ERO720868:ERO720880 FBK720868:FBK720880 FLG720868:FLG720880 FVC720868:FVC720880 GEY720868:GEY720880 GOU720868:GOU720880 GYQ720868:GYQ720880 HIM720868:HIM720880 HSI720868:HSI720880 ICE720868:ICE720880 IMA720868:IMA720880 IVW720868:IVW720880 JFS720868:JFS720880 JPO720868:JPO720880 JZK720868:JZK720880 KJG720868:KJG720880 KTC720868:KTC720880 LCY720868:LCY720880 LMU720868:LMU720880 LWQ720868:LWQ720880 MGM720868:MGM720880 MQI720868:MQI720880 NAE720868:NAE720880 NKA720868:NKA720880 NTW720868:NTW720880 ODS720868:ODS720880 ONO720868:ONO720880 OXK720868:OXK720880 PHG720868:PHG720880 PRC720868:PRC720880 QAY720868:QAY720880 QKU720868:QKU720880 QUQ720868:QUQ720880 REM720868:REM720880 ROI720868:ROI720880 RYE720868:RYE720880 SIA720868:SIA720880 SRW720868:SRW720880 TBS720868:TBS720880 TLO720868:TLO720880 TVK720868:TVK720880 UFG720868:UFG720880 UPC720868:UPC720880 UYY720868:UYY720880 VIU720868:VIU720880 VSQ720868:VSQ720880 WCM720868:WCM720880 WMI720868:WMI720880 WWE720868:WWE720880 V786404:V786416 JS786404:JS786416 TO786404:TO786416 ADK786404:ADK786416 ANG786404:ANG786416 AXC786404:AXC786416 BGY786404:BGY786416 BQU786404:BQU786416 CAQ786404:CAQ786416 CKM786404:CKM786416 CUI786404:CUI786416 DEE786404:DEE786416 DOA786404:DOA786416 DXW786404:DXW786416 EHS786404:EHS786416 ERO786404:ERO786416 FBK786404:FBK786416 FLG786404:FLG786416 FVC786404:FVC786416 GEY786404:GEY786416 GOU786404:GOU786416 GYQ786404:GYQ786416 HIM786404:HIM786416 HSI786404:HSI786416 ICE786404:ICE786416 IMA786404:IMA786416 IVW786404:IVW786416 JFS786404:JFS786416 JPO786404:JPO786416 JZK786404:JZK786416 KJG786404:KJG786416 KTC786404:KTC786416 LCY786404:LCY786416 LMU786404:LMU786416 LWQ786404:LWQ786416 MGM786404:MGM786416 MQI786404:MQI786416 NAE786404:NAE786416 NKA786404:NKA786416 NTW786404:NTW786416 ODS786404:ODS786416 ONO786404:ONO786416 OXK786404:OXK786416 PHG786404:PHG786416 PRC786404:PRC786416 QAY786404:QAY786416 QKU786404:QKU786416 QUQ786404:QUQ786416 REM786404:REM786416 ROI786404:ROI786416 RYE786404:RYE786416 SIA786404:SIA786416 SRW786404:SRW786416 TBS786404:TBS786416 TLO786404:TLO786416 TVK786404:TVK786416 UFG786404:UFG786416 UPC786404:UPC786416 UYY786404:UYY786416 VIU786404:VIU786416 VSQ786404:VSQ786416 WCM786404:WCM786416 WMI786404:WMI786416 WWE786404:WWE786416 V851940:V851952 JS851940:JS851952 TO851940:TO851952 ADK851940:ADK851952 ANG851940:ANG851952 AXC851940:AXC851952 BGY851940:BGY851952 BQU851940:BQU851952 CAQ851940:CAQ851952 CKM851940:CKM851952 CUI851940:CUI851952 DEE851940:DEE851952 DOA851940:DOA851952 DXW851940:DXW851952 EHS851940:EHS851952 ERO851940:ERO851952 FBK851940:FBK851952 FLG851940:FLG851952 FVC851940:FVC851952 GEY851940:GEY851952 GOU851940:GOU851952 GYQ851940:GYQ851952 HIM851940:HIM851952 HSI851940:HSI851952 ICE851940:ICE851952 IMA851940:IMA851952 IVW851940:IVW851952 JFS851940:JFS851952 JPO851940:JPO851952 JZK851940:JZK851952 KJG851940:KJG851952 KTC851940:KTC851952 LCY851940:LCY851952 LMU851940:LMU851952 LWQ851940:LWQ851952 MGM851940:MGM851952 MQI851940:MQI851952 NAE851940:NAE851952 NKA851940:NKA851952 NTW851940:NTW851952 ODS851940:ODS851952 ONO851940:ONO851952 OXK851940:OXK851952 PHG851940:PHG851952 PRC851940:PRC851952 QAY851940:QAY851952 QKU851940:QKU851952 QUQ851940:QUQ851952 REM851940:REM851952 ROI851940:ROI851952 RYE851940:RYE851952 SIA851940:SIA851952 SRW851940:SRW851952 TBS851940:TBS851952 TLO851940:TLO851952 TVK851940:TVK851952 UFG851940:UFG851952 UPC851940:UPC851952 UYY851940:UYY851952 VIU851940:VIU851952 VSQ851940:VSQ851952 WCM851940:WCM851952 WMI851940:WMI851952 WWE851940:WWE851952 V917476:V917488 JS917476:JS917488 TO917476:TO917488 ADK917476:ADK917488 ANG917476:ANG917488 AXC917476:AXC917488 BGY917476:BGY917488 BQU917476:BQU917488 CAQ917476:CAQ917488 CKM917476:CKM917488 CUI917476:CUI917488 DEE917476:DEE917488 DOA917476:DOA917488 DXW917476:DXW917488 EHS917476:EHS917488 ERO917476:ERO917488 FBK917476:FBK917488 FLG917476:FLG917488 FVC917476:FVC917488 GEY917476:GEY917488 GOU917476:GOU917488 GYQ917476:GYQ917488 HIM917476:HIM917488 HSI917476:HSI917488 ICE917476:ICE917488 IMA917476:IMA917488 IVW917476:IVW917488 JFS917476:JFS917488 JPO917476:JPO917488 JZK917476:JZK917488 KJG917476:KJG917488 KTC917476:KTC917488 LCY917476:LCY917488 LMU917476:LMU917488 LWQ917476:LWQ917488 MGM917476:MGM917488 MQI917476:MQI917488 NAE917476:NAE917488 NKA917476:NKA917488 NTW917476:NTW917488 ODS917476:ODS917488 ONO917476:ONO917488 OXK917476:OXK917488 PHG917476:PHG917488 PRC917476:PRC917488 QAY917476:QAY917488 QKU917476:QKU917488 QUQ917476:QUQ917488 REM917476:REM917488 ROI917476:ROI917488 RYE917476:RYE917488 SIA917476:SIA917488 SRW917476:SRW917488 TBS917476:TBS917488 TLO917476:TLO917488 TVK917476:TVK917488 UFG917476:UFG917488 UPC917476:UPC917488 UYY917476:UYY917488 VIU917476:VIU917488 VSQ917476:VSQ917488 WCM917476:WCM917488 WMI917476:WMI917488 WWE917476:WWE917488 V983012:V983024 JS983012:JS983024 TO983012:TO983024 ADK983012:ADK983024 ANG983012:ANG983024 AXC983012:AXC983024 BGY983012:BGY983024 BQU983012:BQU983024 CAQ983012:CAQ983024 CKM983012:CKM983024 CUI983012:CUI983024 DEE983012:DEE983024 DOA983012:DOA983024 DXW983012:DXW983024 EHS983012:EHS983024 ERO983012:ERO983024 FBK983012:FBK983024 FLG983012:FLG983024 FVC983012:FVC983024 GEY983012:GEY983024 GOU983012:GOU983024 GYQ983012:GYQ983024 HIM983012:HIM983024 HSI983012:HSI983024 ICE983012:ICE983024 IMA983012:IMA983024 IVW983012:IVW983024 JFS983012:JFS983024 JPO983012:JPO983024 JZK983012:JZK983024 KJG983012:KJG983024 KTC983012:KTC983024 LCY983012:LCY983024 LMU983012:LMU983024 LWQ983012:LWQ983024 MGM983012:MGM983024 MQI983012:MQI983024 NAE983012:NAE983024 NKA983012:NKA983024 NTW983012:NTW983024 ODS983012:ODS983024 ONO983012:ONO983024 OXK983012:OXK983024 PHG983012:PHG983024 PRC983012:PRC983024 QAY983012:QAY983024 QKU983012:QKU983024 QUQ983012:QUQ983024 REM983012:REM983024 ROI983012:ROI983024 RYE983012:RYE983024 SIA983012:SIA983024 SRW983012:SRW983024 TBS983012:TBS983024 TLO983012:TLO983024 TVK983012:TVK983024 UFG983012:UFG983024 UPC983012:UPC983024 UYY983012:UYY983024 VIU983012:VIU983024 IZ25:IZ53"/>
    <dataValidation allowBlank="1" showInputMessage="1" showErrorMessage="1" promptTitle="Partnerský podnik" prompt="Uveďte všechny podnikatele, kteří mají „vazbu“ na žadatele vyšší než 25% a menší nebo rovnu 50%. Dále pak všechny podnikatele, kteří jsou spojeni s partnerem („vazba“ vyšší než 50%)." sqref="WVI983027 IW58 SS58 ACO58 AMK58 AWG58 BGC58 BPY58 BZU58 CJQ58 CTM58 DDI58 DNE58 DXA58 EGW58 EQS58 FAO58 FKK58 FUG58 GEC58 GNY58 GXU58 HHQ58 HRM58 IBI58 ILE58 IVA58 JEW58 JOS58 JYO58 KIK58 KSG58 LCC58 LLY58 LVU58 MFQ58 MPM58 MZI58 NJE58 NTA58 OCW58 OMS58 OWO58 PGK58 PQG58 QAC58 QJY58 QTU58 RDQ58 RNM58 RXI58 SHE58 SRA58 TAW58 TKS58 TUO58 UEK58 UOG58 UYC58 VHY58 VRU58 WBQ58 WLM58 WVI58 B65523:C65523 IW65523 SS65523 ACO65523 AMK65523 AWG65523 BGC65523 BPY65523 BZU65523 CJQ65523 CTM65523 DDI65523 DNE65523 DXA65523 EGW65523 EQS65523 FAO65523 FKK65523 FUG65523 GEC65523 GNY65523 GXU65523 HHQ65523 HRM65523 IBI65523 ILE65523 IVA65523 JEW65523 JOS65523 JYO65523 KIK65523 KSG65523 LCC65523 LLY65523 LVU65523 MFQ65523 MPM65523 MZI65523 NJE65523 NTA65523 OCW65523 OMS65523 OWO65523 PGK65523 PQG65523 QAC65523 QJY65523 QTU65523 RDQ65523 RNM65523 RXI65523 SHE65523 SRA65523 TAW65523 TKS65523 TUO65523 UEK65523 UOG65523 UYC65523 VHY65523 VRU65523 WBQ65523 WLM65523 WVI65523 B131059:C131059 IW131059 SS131059 ACO131059 AMK131059 AWG131059 BGC131059 BPY131059 BZU131059 CJQ131059 CTM131059 DDI131059 DNE131059 DXA131059 EGW131059 EQS131059 FAO131059 FKK131059 FUG131059 GEC131059 GNY131059 GXU131059 HHQ131059 HRM131059 IBI131059 ILE131059 IVA131059 JEW131059 JOS131059 JYO131059 KIK131059 KSG131059 LCC131059 LLY131059 LVU131059 MFQ131059 MPM131059 MZI131059 NJE131059 NTA131059 OCW131059 OMS131059 OWO131059 PGK131059 PQG131059 QAC131059 QJY131059 QTU131059 RDQ131059 RNM131059 RXI131059 SHE131059 SRA131059 TAW131059 TKS131059 TUO131059 UEK131059 UOG131059 UYC131059 VHY131059 VRU131059 WBQ131059 WLM131059 WVI131059 B196595:C196595 IW196595 SS196595 ACO196595 AMK196595 AWG196595 BGC196595 BPY196595 BZU196595 CJQ196595 CTM196595 DDI196595 DNE196595 DXA196595 EGW196595 EQS196595 FAO196595 FKK196595 FUG196595 GEC196595 GNY196595 GXU196595 HHQ196595 HRM196595 IBI196595 ILE196595 IVA196595 JEW196595 JOS196595 JYO196595 KIK196595 KSG196595 LCC196595 LLY196595 LVU196595 MFQ196595 MPM196595 MZI196595 NJE196595 NTA196595 OCW196595 OMS196595 OWO196595 PGK196595 PQG196595 QAC196595 QJY196595 QTU196595 RDQ196595 RNM196595 RXI196595 SHE196595 SRA196595 TAW196595 TKS196595 TUO196595 UEK196595 UOG196595 UYC196595 VHY196595 VRU196595 WBQ196595 WLM196595 WVI196595 B262131:C262131 IW262131 SS262131 ACO262131 AMK262131 AWG262131 BGC262131 BPY262131 BZU262131 CJQ262131 CTM262131 DDI262131 DNE262131 DXA262131 EGW262131 EQS262131 FAO262131 FKK262131 FUG262131 GEC262131 GNY262131 GXU262131 HHQ262131 HRM262131 IBI262131 ILE262131 IVA262131 JEW262131 JOS262131 JYO262131 KIK262131 KSG262131 LCC262131 LLY262131 LVU262131 MFQ262131 MPM262131 MZI262131 NJE262131 NTA262131 OCW262131 OMS262131 OWO262131 PGK262131 PQG262131 QAC262131 QJY262131 QTU262131 RDQ262131 RNM262131 RXI262131 SHE262131 SRA262131 TAW262131 TKS262131 TUO262131 UEK262131 UOG262131 UYC262131 VHY262131 VRU262131 WBQ262131 WLM262131 WVI262131 B327667:C327667 IW327667 SS327667 ACO327667 AMK327667 AWG327667 BGC327667 BPY327667 BZU327667 CJQ327667 CTM327667 DDI327667 DNE327667 DXA327667 EGW327667 EQS327667 FAO327667 FKK327667 FUG327667 GEC327667 GNY327667 GXU327667 HHQ327667 HRM327667 IBI327667 ILE327667 IVA327667 JEW327667 JOS327667 JYO327667 KIK327667 KSG327667 LCC327667 LLY327667 LVU327667 MFQ327667 MPM327667 MZI327667 NJE327667 NTA327667 OCW327667 OMS327667 OWO327667 PGK327667 PQG327667 QAC327667 QJY327667 QTU327667 RDQ327667 RNM327667 RXI327667 SHE327667 SRA327667 TAW327667 TKS327667 TUO327667 UEK327667 UOG327667 UYC327667 VHY327667 VRU327667 WBQ327667 WLM327667 WVI327667 B393203:C393203 IW393203 SS393203 ACO393203 AMK393203 AWG393203 BGC393203 BPY393203 BZU393203 CJQ393203 CTM393203 DDI393203 DNE393203 DXA393203 EGW393203 EQS393203 FAO393203 FKK393203 FUG393203 GEC393203 GNY393203 GXU393203 HHQ393203 HRM393203 IBI393203 ILE393203 IVA393203 JEW393203 JOS393203 JYO393203 KIK393203 KSG393203 LCC393203 LLY393203 LVU393203 MFQ393203 MPM393203 MZI393203 NJE393203 NTA393203 OCW393203 OMS393203 OWO393203 PGK393203 PQG393203 QAC393203 QJY393203 QTU393203 RDQ393203 RNM393203 RXI393203 SHE393203 SRA393203 TAW393203 TKS393203 TUO393203 UEK393203 UOG393203 UYC393203 VHY393203 VRU393203 WBQ393203 WLM393203 WVI393203 B458739:C458739 IW458739 SS458739 ACO458739 AMK458739 AWG458739 BGC458739 BPY458739 BZU458739 CJQ458739 CTM458739 DDI458739 DNE458739 DXA458739 EGW458739 EQS458739 FAO458739 FKK458739 FUG458739 GEC458739 GNY458739 GXU458739 HHQ458739 HRM458739 IBI458739 ILE458739 IVA458739 JEW458739 JOS458739 JYO458739 KIK458739 KSG458739 LCC458739 LLY458739 LVU458739 MFQ458739 MPM458739 MZI458739 NJE458739 NTA458739 OCW458739 OMS458739 OWO458739 PGK458739 PQG458739 QAC458739 QJY458739 QTU458739 RDQ458739 RNM458739 RXI458739 SHE458739 SRA458739 TAW458739 TKS458739 TUO458739 UEK458739 UOG458739 UYC458739 VHY458739 VRU458739 WBQ458739 WLM458739 WVI458739 B524275:C524275 IW524275 SS524275 ACO524275 AMK524275 AWG524275 BGC524275 BPY524275 BZU524275 CJQ524275 CTM524275 DDI524275 DNE524275 DXA524275 EGW524275 EQS524275 FAO524275 FKK524275 FUG524275 GEC524275 GNY524275 GXU524275 HHQ524275 HRM524275 IBI524275 ILE524275 IVA524275 JEW524275 JOS524275 JYO524275 KIK524275 KSG524275 LCC524275 LLY524275 LVU524275 MFQ524275 MPM524275 MZI524275 NJE524275 NTA524275 OCW524275 OMS524275 OWO524275 PGK524275 PQG524275 QAC524275 QJY524275 QTU524275 RDQ524275 RNM524275 RXI524275 SHE524275 SRA524275 TAW524275 TKS524275 TUO524275 UEK524275 UOG524275 UYC524275 VHY524275 VRU524275 WBQ524275 WLM524275 WVI524275 B589811:C589811 IW589811 SS589811 ACO589811 AMK589811 AWG589811 BGC589811 BPY589811 BZU589811 CJQ589811 CTM589811 DDI589811 DNE589811 DXA589811 EGW589811 EQS589811 FAO589811 FKK589811 FUG589811 GEC589811 GNY589811 GXU589811 HHQ589811 HRM589811 IBI589811 ILE589811 IVA589811 JEW589811 JOS589811 JYO589811 KIK589811 KSG589811 LCC589811 LLY589811 LVU589811 MFQ589811 MPM589811 MZI589811 NJE589811 NTA589811 OCW589811 OMS589811 OWO589811 PGK589811 PQG589811 QAC589811 QJY589811 QTU589811 RDQ589811 RNM589811 RXI589811 SHE589811 SRA589811 TAW589811 TKS589811 TUO589811 UEK589811 UOG589811 UYC589811 VHY589811 VRU589811 WBQ589811 WLM589811 WVI589811 B655347:C655347 IW655347 SS655347 ACO655347 AMK655347 AWG655347 BGC655347 BPY655347 BZU655347 CJQ655347 CTM655347 DDI655347 DNE655347 DXA655347 EGW655347 EQS655347 FAO655347 FKK655347 FUG655347 GEC655347 GNY655347 GXU655347 HHQ655347 HRM655347 IBI655347 ILE655347 IVA655347 JEW655347 JOS655347 JYO655347 KIK655347 KSG655347 LCC655347 LLY655347 LVU655347 MFQ655347 MPM655347 MZI655347 NJE655347 NTA655347 OCW655347 OMS655347 OWO655347 PGK655347 PQG655347 QAC655347 QJY655347 QTU655347 RDQ655347 RNM655347 RXI655347 SHE655347 SRA655347 TAW655347 TKS655347 TUO655347 UEK655347 UOG655347 UYC655347 VHY655347 VRU655347 WBQ655347 WLM655347 WVI655347 B720883:C720883 IW720883 SS720883 ACO720883 AMK720883 AWG720883 BGC720883 BPY720883 BZU720883 CJQ720883 CTM720883 DDI720883 DNE720883 DXA720883 EGW720883 EQS720883 FAO720883 FKK720883 FUG720883 GEC720883 GNY720883 GXU720883 HHQ720883 HRM720883 IBI720883 ILE720883 IVA720883 JEW720883 JOS720883 JYO720883 KIK720883 KSG720883 LCC720883 LLY720883 LVU720883 MFQ720883 MPM720883 MZI720883 NJE720883 NTA720883 OCW720883 OMS720883 OWO720883 PGK720883 PQG720883 QAC720883 QJY720883 QTU720883 RDQ720883 RNM720883 RXI720883 SHE720883 SRA720883 TAW720883 TKS720883 TUO720883 UEK720883 UOG720883 UYC720883 VHY720883 VRU720883 WBQ720883 WLM720883 WVI720883 B786419:C786419 IW786419 SS786419 ACO786419 AMK786419 AWG786419 BGC786419 BPY786419 BZU786419 CJQ786419 CTM786419 DDI786419 DNE786419 DXA786419 EGW786419 EQS786419 FAO786419 FKK786419 FUG786419 GEC786419 GNY786419 GXU786419 HHQ786419 HRM786419 IBI786419 ILE786419 IVA786419 JEW786419 JOS786419 JYO786419 KIK786419 KSG786419 LCC786419 LLY786419 LVU786419 MFQ786419 MPM786419 MZI786419 NJE786419 NTA786419 OCW786419 OMS786419 OWO786419 PGK786419 PQG786419 QAC786419 QJY786419 QTU786419 RDQ786419 RNM786419 RXI786419 SHE786419 SRA786419 TAW786419 TKS786419 TUO786419 UEK786419 UOG786419 UYC786419 VHY786419 VRU786419 WBQ786419 WLM786419 WVI786419 B851955:C851955 IW851955 SS851955 ACO851955 AMK851955 AWG851955 BGC851955 BPY851955 BZU851955 CJQ851955 CTM851955 DDI851955 DNE851955 DXA851955 EGW851955 EQS851955 FAO851955 FKK851955 FUG851955 GEC851955 GNY851955 GXU851955 HHQ851955 HRM851955 IBI851955 ILE851955 IVA851955 JEW851955 JOS851955 JYO851955 KIK851955 KSG851955 LCC851955 LLY851955 LVU851955 MFQ851955 MPM851955 MZI851955 NJE851955 NTA851955 OCW851955 OMS851955 OWO851955 PGK851955 PQG851955 QAC851955 QJY851955 QTU851955 RDQ851955 RNM851955 RXI851955 SHE851955 SRA851955 TAW851955 TKS851955 TUO851955 UEK851955 UOG851955 UYC851955 VHY851955 VRU851955 WBQ851955 WLM851955 WVI851955 B917491:C917491 IW917491 SS917491 ACO917491 AMK917491 AWG917491 BGC917491 BPY917491 BZU917491 CJQ917491 CTM917491 DDI917491 DNE917491 DXA917491 EGW917491 EQS917491 FAO917491 FKK917491 FUG917491 GEC917491 GNY917491 GXU917491 HHQ917491 HRM917491 IBI917491 ILE917491 IVA917491 JEW917491 JOS917491 JYO917491 KIK917491 KSG917491 LCC917491 LLY917491 LVU917491 MFQ917491 MPM917491 MZI917491 NJE917491 NTA917491 OCW917491 OMS917491 OWO917491 PGK917491 PQG917491 QAC917491 QJY917491 QTU917491 RDQ917491 RNM917491 RXI917491 SHE917491 SRA917491 TAW917491 TKS917491 TUO917491 UEK917491 UOG917491 UYC917491 VHY917491 VRU917491 WBQ917491 WLM917491 WVI917491 B983027:C983027 IW983027 SS983027 ACO983027 AMK983027 AWG983027 BGC983027 BPY983027 BZU983027 CJQ983027 CTM983027 DDI983027 DNE983027 DXA983027 EGW983027 EQS983027 FAO983027 FKK983027 FUG983027 GEC983027 GNY983027 GXU983027 HHQ983027 HRM983027 IBI983027 ILE983027 IVA983027 JEW983027 JOS983027 JYO983027 KIK983027 KSG983027 LCC983027 LLY983027 LVU983027 MFQ983027 MPM983027 MZI983027 NJE983027 NTA983027 OCW983027 OMS983027 OWO983027 PGK983027 PQG983027 QAC983027 QJY983027 QTU983027 RDQ983027 RNM983027 RXI983027 SHE983027 SRA983027 TAW983027 TKS983027 TUO983027 UEK983027 UOG983027 UYC983027 VHY983027 VRU983027 WBQ983027 WLM983027"/>
    <dataValidation type="whole" allowBlank="1" showInputMessage="1" showErrorMessage="1" errorTitle="Partnerský podnikatel" error="Hodnota musí být v intervalu min. 25%  (včetně) a max. 50% (včetně)." promptTitle="Podíl u podnikatele" prompt="Uveďte podíl v rozmezí 25 - 50%, a to jak u prvního partnerského podnikatele. _x000a_Uveďte tentýž poměr (stejné procento) i u následného propojeného (vazba více než 50%) podnikatele na tohoto podnikatele._x000a_" sqref="WWH983027:WWH983037 SY59:SY79 ACU59:ACU79 AMQ59:AMQ79 AWM59:AWM79 BGI59:BGI79 BQE59:BQE79 CAA59:CAA79 CJW59:CJW79 CTS59:CTS79 DDO59:DDO79 DNK59:DNK79 DXG59:DXG79 EHC59:EHC79 EQY59:EQY79 FAU59:FAU79 FKQ59:FKQ79 FUM59:FUM79 GEI59:GEI79 GOE59:GOE79 GYA59:GYA79 HHW59:HHW79 HRS59:HRS79 IBO59:IBO79 ILK59:ILK79 IVG59:IVG79 JFC59:JFC79 JOY59:JOY79 JYU59:JYU79 KIQ59:KIQ79 KSM59:KSM79 LCI59:LCI79 LME59:LME79 LWA59:LWA79 MFW59:MFW79 MPS59:MPS79 MZO59:MZO79 NJK59:NJK79 NTG59:NTG79 ODC59:ODC79 OMY59:OMY79 OWU59:OWU79 PGQ59:PGQ79 PQM59:PQM79 QAI59:QAI79 QKE59:QKE79 QUA59:QUA79 RDW59:RDW79 RNS59:RNS79 RXO59:RXO79 SHK59:SHK79 SRG59:SRG79 TBC59:TBC79 TKY59:TKY79 TUU59:TUU79 UEQ59:UEQ79 UOM59:UOM79 UYI59:UYI79 VIE59:VIE79 VSA59:VSA79 WBW59:WBW79 WLS59:WLS79 WVO59:WVO79 JL58:JL79 H65524:H65533 JC65524:JC65533 SY65524:SY65533 ACU65524:ACU65533 AMQ65524:AMQ65533 AWM65524:AWM65533 BGI65524:BGI65533 BQE65524:BQE65533 CAA65524:CAA65533 CJW65524:CJW65533 CTS65524:CTS65533 DDO65524:DDO65533 DNK65524:DNK65533 DXG65524:DXG65533 EHC65524:EHC65533 EQY65524:EQY65533 FAU65524:FAU65533 FKQ65524:FKQ65533 FUM65524:FUM65533 GEI65524:GEI65533 GOE65524:GOE65533 GYA65524:GYA65533 HHW65524:HHW65533 HRS65524:HRS65533 IBO65524:IBO65533 ILK65524:ILK65533 IVG65524:IVG65533 JFC65524:JFC65533 JOY65524:JOY65533 JYU65524:JYU65533 KIQ65524:KIQ65533 KSM65524:KSM65533 LCI65524:LCI65533 LME65524:LME65533 LWA65524:LWA65533 MFW65524:MFW65533 MPS65524:MPS65533 MZO65524:MZO65533 NJK65524:NJK65533 NTG65524:NTG65533 ODC65524:ODC65533 OMY65524:OMY65533 OWU65524:OWU65533 PGQ65524:PGQ65533 PQM65524:PQM65533 QAI65524:QAI65533 QKE65524:QKE65533 QUA65524:QUA65533 RDW65524:RDW65533 RNS65524:RNS65533 RXO65524:RXO65533 SHK65524:SHK65533 SRG65524:SRG65533 TBC65524:TBC65533 TKY65524:TKY65533 TUU65524:TUU65533 UEQ65524:UEQ65533 UOM65524:UOM65533 UYI65524:UYI65533 VIE65524:VIE65533 VSA65524:VSA65533 WBW65524:WBW65533 WLS65524:WLS65533 WVO65524:WVO65533 H131060:H131069 JC131060:JC131069 SY131060:SY131069 ACU131060:ACU131069 AMQ131060:AMQ131069 AWM131060:AWM131069 BGI131060:BGI131069 BQE131060:BQE131069 CAA131060:CAA131069 CJW131060:CJW131069 CTS131060:CTS131069 DDO131060:DDO131069 DNK131060:DNK131069 DXG131060:DXG131069 EHC131060:EHC131069 EQY131060:EQY131069 FAU131060:FAU131069 FKQ131060:FKQ131069 FUM131060:FUM131069 GEI131060:GEI131069 GOE131060:GOE131069 GYA131060:GYA131069 HHW131060:HHW131069 HRS131060:HRS131069 IBO131060:IBO131069 ILK131060:ILK131069 IVG131060:IVG131069 JFC131060:JFC131069 JOY131060:JOY131069 JYU131060:JYU131069 KIQ131060:KIQ131069 KSM131060:KSM131069 LCI131060:LCI131069 LME131060:LME131069 LWA131060:LWA131069 MFW131060:MFW131069 MPS131060:MPS131069 MZO131060:MZO131069 NJK131060:NJK131069 NTG131060:NTG131069 ODC131060:ODC131069 OMY131060:OMY131069 OWU131060:OWU131069 PGQ131060:PGQ131069 PQM131060:PQM131069 QAI131060:QAI131069 QKE131060:QKE131069 QUA131060:QUA131069 RDW131060:RDW131069 RNS131060:RNS131069 RXO131060:RXO131069 SHK131060:SHK131069 SRG131060:SRG131069 TBC131060:TBC131069 TKY131060:TKY131069 TUU131060:TUU131069 UEQ131060:UEQ131069 UOM131060:UOM131069 UYI131060:UYI131069 VIE131060:VIE131069 VSA131060:VSA131069 WBW131060:WBW131069 WLS131060:WLS131069 WVO131060:WVO131069 H196596:H196605 JC196596:JC196605 SY196596:SY196605 ACU196596:ACU196605 AMQ196596:AMQ196605 AWM196596:AWM196605 BGI196596:BGI196605 BQE196596:BQE196605 CAA196596:CAA196605 CJW196596:CJW196605 CTS196596:CTS196605 DDO196596:DDO196605 DNK196596:DNK196605 DXG196596:DXG196605 EHC196596:EHC196605 EQY196596:EQY196605 FAU196596:FAU196605 FKQ196596:FKQ196605 FUM196596:FUM196605 GEI196596:GEI196605 GOE196596:GOE196605 GYA196596:GYA196605 HHW196596:HHW196605 HRS196596:HRS196605 IBO196596:IBO196605 ILK196596:ILK196605 IVG196596:IVG196605 JFC196596:JFC196605 JOY196596:JOY196605 JYU196596:JYU196605 KIQ196596:KIQ196605 KSM196596:KSM196605 LCI196596:LCI196605 LME196596:LME196605 LWA196596:LWA196605 MFW196596:MFW196605 MPS196596:MPS196605 MZO196596:MZO196605 NJK196596:NJK196605 NTG196596:NTG196605 ODC196596:ODC196605 OMY196596:OMY196605 OWU196596:OWU196605 PGQ196596:PGQ196605 PQM196596:PQM196605 QAI196596:QAI196605 QKE196596:QKE196605 QUA196596:QUA196605 RDW196596:RDW196605 RNS196596:RNS196605 RXO196596:RXO196605 SHK196596:SHK196605 SRG196596:SRG196605 TBC196596:TBC196605 TKY196596:TKY196605 TUU196596:TUU196605 UEQ196596:UEQ196605 UOM196596:UOM196605 UYI196596:UYI196605 VIE196596:VIE196605 VSA196596:VSA196605 WBW196596:WBW196605 WLS196596:WLS196605 WVO196596:WVO196605 H262132:H262141 JC262132:JC262141 SY262132:SY262141 ACU262132:ACU262141 AMQ262132:AMQ262141 AWM262132:AWM262141 BGI262132:BGI262141 BQE262132:BQE262141 CAA262132:CAA262141 CJW262132:CJW262141 CTS262132:CTS262141 DDO262132:DDO262141 DNK262132:DNK262141 DXG262132:DXG262141 EHC262132:EHC262141 EQY262132:EQY262141 FAU262132:FAU262141 FKQ262132:FKQ262141 FUM262132:FUM262141 GEI262132:GEI262141 GOE262132:GOE262141 GYA262132:GYA262141 HHW262132:HHW262141 HRS262132:HRS262141 IBO262132:IBO262141 ILK262132:ILK262141 IVG262132:IVG262141 JFC262132:JFC262141 JOY262132:JOY262141 JYU262132:JYU262141 KIQ262132:KIQ262141 KSM262132:KSM262141 LCI262132:LCI262141 LME262132:LME262141 LWA262132:LWA262141 MFW262132:MFW262141 MPS262132:MPS262141 MZO262132:MZO262141 NJK262132:NJK262141 NTG262132:NTG262141 ODC262132:ODC262141 OMY262132:OMY262141 OWU262132:OWU262141 PGQ262132:PGQ262141 PQM262132:PQM262141 QAI262132:QAI262141 QKE262132:QKE262141 QUA262132:QUA262141 RDW262132:RDW262141 RNS262132:RNS262141 RXO262132:RXO262141 SHK262132:SHK262141 SRG262132:SRG262141 TBC262132:TBC262141 TKY262132:TKY262141 TUU262132:TUU262141 UEQ262132:UEQ262141 UOM262132:UOM262141 UYI262132:UYI262141 VIE262132:VIE262141 VSA262132:VSA262141 WBW262132:WBW262141 WLS262132:WLS262141 WVO262132:WVO262141 H327668:H327677 JC327668:JC327677 SY327668:SY327677 ACU327668:ACU327677 AMQ327668:AMQ327677 AWM327668:AWM327677 BGI327668:BGI327677 BQE327668:BQE327677 CAA327668:CAA327677 CJW327668:CJW327677 CTS327668:CTS327677 DDO327668:DDO327677 DNK327668:DNK327677 DXG327668:DXG327677 EHC327668:EHC327677 EQY327668:EQY327677 FAU327668:FAU327677 FKQ327668:FKQ327677 FUM327668:FUM327677 GEI327668:GEI327677 GOE327668:GOE327677 GYA327668:GYA327677 HHW327668:HHW327677 HRS327668:HRS327677 IBO327668:IBO327677 ILK327668:ILK327677 IVG327668:IVG327677 JFC327668:JFC327677 JOY327668:JOY327677 JYU327668:JYU327677 KIQ327668:KIQ327677 KSM327668:KSM327677 LCI327668:LCI327677 LME327668:LME327677 LWA327668:LWA327677 MFW327668:MFW327677 MPS327668:MPS327677 MZO327668:MZO327677 NJK327668:NJK327677 NTG327668:NTG327677 ODC327668:ODC327677 OMY327668:OMY327677 OWU327668:OWU327677 PGQ327668:PGQ327677 PQM327668:PQM327677 QAI327668:QAI327677 QKE327668:QKE327677 QUA327668:QUA327677 RDW327668:RDW327677 RNS327668:RNS327677 RXO327668:RXO327677 SHK327668:SHK327677 SRG327668:SRG327677 TBC327668:TBC327677 TKY327668:TKY327677 TUU327668:TUU327677 UEQ327668:UEQ327677 UOM327668:UOM327677 UYI327668:UYI327677 VIE327668:VIE327677 VSA327668:VSA327677 WBW327668:WBW327677 WLS327668:WLS327677 WVO327668:WVO327677 H393204:H393213 JC393204:JC393213 SY393204:SY393213 ACU393204:ACU393213 AMQ393204:AMQ393213 AWM393204:AWM393213 BGI393204:BGI393213 BQE393204:BQE393213 CAA393204:CAA393213 CJW393204:CJW393213 CTS393204:CTS393213 DDO393204:DDO393213 DNK393204:DNK393213 DXG393204:DXG393213 EHC393204:EHC393213 EQY393204:EQY393213 FAU393204:FAU393213 FKQ393204:FKQ393213 FUM393204:FUM393213 GEI393204:GEI393213 GOE393204:GOE393213 GYA393204:GYA393213 HHW393204:HHW393213 HRS393204:HRS393213 IBO393204:IBO393213 ILK393204:ILK393213 IVG393204:IVG393213 JFC393204:JFC393213 JOY393204:JOY393213 JYU393204:JYU393213 KIQ393204:KIQ393213 KSM393204:KSM393213 LCI393204:LCI393213 LME393204:LME393213 LWA393204:LWA393213 MFW393204:MFW393213 MPS393204:MPS393213 MZO393204:MZO393213 NJK393204:NJK393213 NTG393204:NTG393213 ODC393204:ODC393213 OMY393204:OMY393213 OWU393204:OWU393213 PGQ393204:PGQ393213 PQM393204:PQM393213 QAI393204:QAI393213 QKE393204:QKE393213 QUA393204:QUA393213 RDW393204:RDW393213 RNS393204:RNS393213 RXO393204:RXO393213 SHK393204:SHK393213 SRG393204:SRG393213 TBC393204:TBC393213 TKY393204:TKY393213 TUU393204:TUU393213 UEQ393204:UEQ393213 UOM393204:UOM393213 UYI393204:UYI393213 VIE393204:VIE393213 VSA393204:VSA393213 WBW393204:WBW393213 WLS393204:WLS393213 WVO393204:WVO393213 H458740:H458749 JC458740:JC458749 SY458740:SY458749 ACU458740:ACU458749 AMQ458740:AMQ458749 AWM458740:AWM458749 BGI458740:BGI458749 BQE458740:BQE458749 CAA458740:CAA458749 CJW458740:CJW458749 CTS458740:CTS458749 DDO458740:DDO458749 DNK458740:DNK458749 DXG458740:DXG458749 EHC458740:EHC458749 EQY458740:EQY458749 FAU458740:FAU458749 FKQ458740:FKQ458749 FUM458740:FUM458749 GEI458740:GEI458749 GOE458740:GOE458749 GYA458740:GYA458749 HHW458740:HHW458749 HRS458740:HRS458749 IBO458740:IBO458749 ILK458740:ILK458749 IVG458740:IVG458749 JFC458740:JFC458749 JOY458740:JOY458749 JYU458740:JYU458749 KIQ458740:KIQ458749 KSM458740:KSM458749 LCI458740:LCI458749 LME458740:LME458749 LWA458740:LWA458749 MFW458740:MFW458749 MPS458740:MPS458749 MZO458740:MZO458749 NJK458740:NJK458749 NTG458740:NTG458749 ODC458740:ODC458749 OMY458740:OMY458749 OWU458740:OWU458749 PGQ458740:PGQ458749 PQM458740:PQM458749 QAI458740:QAI458749 QKE458740:QKE458749 QUA458740:QUA458749 RDW458740:RDW458749 RNS458740:RNS458749 RXO458740:RXO458749 SHK458740:SHK458749 SRG458740:SRG458749 TBC458740:TBC458749 TKY458740:TKY458749 TUU458740:TUU458749 UEQ458740:UEQ458749 UOM458740:UOM458749 UYI458740:UYI458749 VIE458740:VIE458749 VSA458740:VSA458749 WBW458740:WBW458749 WLS458740:WLS458749 WVO458740:WVO458749 H524276:H524285 JC524276:JC524285 SY524276:SY524285 ACU524276:ACU524285 AMQ524276:AMQ524285 AWM524276:AWM524285 BGI524276:BGI524285 BQE524276:BQE524285 CAA524276:CAA524285 CJW524276:CJW524285 CTS524276:CTS524285 DDO524276:DDO524285 DNK524276:DNK524285 DXG524276:DXG524285 EHC524276:EHC524285 EQY524276:EQY524285 FAU524276:FAU524285 FKQ524276:FKQ524285 FUM524276:FUM524285 GEI524276:GEI524285 GOE524276:GOE524285 GYA524276:GYA524285 HHW524276:HHW524285 HRS524276:HRS524285 IBO524276:IBO524285 ILK524276:ILK524285 IVG524276:IVG524285 JFC524276:JFC524285 JOY524276:JOY524285 JYU524276:JYU524285 KIQ524276:KIQ524285 KSM524276:KSM524285 LCI524276:LCI524285 LME524276:LME524285 LWA524276:LWA524285 MFW524276:MFW524285 MPS524276:MPS524285 MZO524276:MZO524285 NJK524276:NJK524285 NTG524276:NTG524285 ODC524276:ODC524285 OMY524276:OMY524285 OWU524276:OWU524285 PGQ524276:PGQ524285 PQM524276:PQM524285 QAI524276:QAI524285 QKE524276:QKE524285 QUA524276:QUA524285 RDW524276:RDW524285 RNS524276:RNS524285 RXO524276:RXO524285 SHK524276:SHK524285 SRG524276:SRG524285 TBC524276:TBC524285 TKY524276:TKY524285 TUU524276:TUU524285 UEQ524276:UEQ524285 UOM524276:UOM524285 UYI524276:UYI524285 VIE524276:VIE524285 VSA524276:VSA524285 WBW524276:WBW524285 WLS524276:WLS524285 WVO524276:WVO524285 H589812:H589821 JC589812:JC589821 SY589812:SY589821 ACU589812:ACU589821 AMQ589812:AMQ589821 AWM589812:AWM589821 BGI589812:BGI589821 BQE589812:BQE589821 CAA589812:CAA589821 CJW589812:CJW589821 CTS589812:CTS589821 DDO589812:DDO589821 DNK589812:DNK589821 DXG589812:DXG589821 EHC589812:EHC589821 EQY589812:EQY589821 FAU589812:FAU589821 FKQ589812:FKQ589821 FUM589812:FUM589821 GEI589812:GEI589821 GOE589812:GOE589821 GYA589812:GYA589821 HHW589812:HHW589821 HRS589812:HRS589821 IBO589812:IBO589821 ILK589812:ILK589821 IVG589812:IVG589821 JFC589812:JFC589821 JOY589812:JOY589821 JYU589812:JYU589821 KIQ589812:KIQ589821 KSM589812:KSM589821 LCI589812:LCI589821 LME589812:LME589821 LWA589812:LWA589821 MFW589812:MFW589821 MPS589812:MPS589821 MZO589812:MZO589821 NJK589812:NJK589821 NTG589812:NTG589821 ODC589812:ODC589821 OMY589812:OMY589821 OWU589812:OWU589821 PGQ589812:PGQ589821 PQM589812:PQM589821 QAI589812:QAI589821 QKE589812:QKE589821 QUA589812:QUA589821 RDW589812:RDW589821 RNS589812:RNS589821 RXO589812:RXO589821 SHK589812:SHK589821 SRG589812:SRG589821 TBC589812:TBC589821 TKY589812:TKY589821 TUU589812:TUU589821 UEQ589812:UEQ589821 UOM589812:UOM589821 UYI589812:UYI589821 VIE589812:VIE589821 VSA589812:VSA589821 WBW589812:WBW589821 WLS589812:WLS589821 WVO589812:WVO589821 H655348:H655357 JC655348:JC655357 SY655348:SY655357 ACU655348:ACU655357 AMQ655348:AMQ655357 AWM655348:AWM655357 BGI655348:BGI655357 BQE655348:BQE655357 CAA655348:CAA655357 CJW655348:CJW655357 CTS655348:CTS655357 DDO655348:DDO655357 DNK655348:DNK655357 DXG655348:DXG655357 EHC655348:EHC655357 EQY655348:EQY655357 FAU655348:FAU655357 FKQ655348:FKQ655357 FUM655348:FUM655357 GEI655348:GEI655357 GOE655348:GOE655357 GYA655348:GYA655357 HHW655348:HHW655357 HRS655348:HRS655357 IBO655348:IBO655357 ILK655348:ILK655357 IVG655348:IVG655357 JFC655348:JFC655357 JOY655348:JOY655357 JYU655348:JYU655357 KIQ655348:KIQ655357 KSM655348:KSM655357 LCI655348:LCI655357 LME655348:LME655357 LWA655348:LWA655357 MFW655348:MFW655357 MPS655348:MPS655357 MZO655348:MZO655357 NJK655348:NJK655357 NTG655348:NTG655357 ODC655348:ODC655357 OMY655348:OMY655357 OWU655348:OWU655357 PGQ655348:PGQ655357 PQM655348:PQM655357 QAI655348:QAI655357 QKE655348:QKE655357 QUA655348:QUA655357 RDW655348:RDW655357 RNS655348:RNS655357 RXO655348:RXO655357 SHK655348:SHK655357 SRG655348:SRG655357 TBC655348:TBC655357 TKY655348:TKY655357 TUU655348:TUU655357 UEQ655348:UEQ655357 UOM655348:UOM655357 UYI655348:UYI655357 VIE655348:VIE655357 VSA655348:VSA655357 WBW655348:WBW655357 WLS655348:WLS655357 WVO655348:WVO655357 H720884:H720893 JC720884:JC720893 SY720884:SY720893 ACU720884:ACU720893 AMQ720884:AMQ720893 AWM720884:AWM720893 BGI720884:BGI720893 BQE720884:BQE720893 CAA720884:CAA720893 CJW720884:CJW720893 CTS720884:CTS720893 DDO720884:DDO720893 DNK720884:DNK720893 DXG720884:DXG720893 EHC720884:EHC720893 EQY720884:EQY720893 FAU720884:FAU720893 FKQ720884:FKQ720893 FUM720884:FUM720893 GEI720884:GEI720893 GOE720884:GOE720893 GYA720884:GYA720893 HHW720884:HHW720893 HRS720884:HRS720893 IBO720884:IBO720893 ILK720884:ILK720893 IVG720884:IVG720893 JFC720884:JFC720893 JOY720884:JOY720893 JYU720884:JYU720893 KIQ720884:KIQ720893 KSM720884:KSM720893 LCI720884:LCI720893 LME720884:LME720893 LWA720884:LWA720893 MFW720884:MFW720893 MPS720884:MPS720893 MZO720884:MZO720893 NJK720884:NJK720893 NTG720884:NTG720893 ODC720884:ODC720893 OMY720884:OMY720893 OWU720884:OWU720893 PGQ720884:PGQ720893 PQM720884:PQM720893 QAI720884:QAI720893 QKE720884:QKE720893 QUA720884:QUA720893 RDW720884:RDW720893 RNS720884:RNS720893 RXO720884:RXO720893 SHK720884:SHK720893 SRG720884:SRG720893 TBC720884:TBC720893 TKY720884:TKY720893 TUU720884:TUU720893 UEQ720884:UEQ720893 UOM720884:UOM720893 UYI720884:UYI720893 VIE720884:VIE720893 VSA720884:VSA720893 WBW720884:WBW720893 WLS720884:WLS720893 WVO720884:WVO720893 H786420:H786429 JC786420:JC786429 SY786420:SY786429 ACU786420:ACU786429 AMQ786420:AMQ786429 AWM786420:AWM786429 BGI786420:BGI786429 BQE786420:BQE786429 CAA786420:CAA786429 CJW786420:CJW786429 CTS786420:CTS786429 DDO786420:DDO786429 DNK786420:DNK786429 DXG786420:DXG786429 EHC786420:EHC786429 EQY786420:EQY786429 FAU786420:FAU786429 FKQ786420:FKQ786429 FUM786420:FUM786429 GEI786420:GEI786429 GOE786420:GOE786429 GYA786420:GYA786429 HHW786420:HHW786429 HRS786420:HRS786429 IBO786420:IBO786429 ILK786420:ILK786429 IVG786420:IVG786429 JFC786420:JFC786429 JOY786420:JOY786429 JYU786420:JYU786429 KIQ786420:KIQ786429 KSM786420:KSM786429 LCI786420:LCI786429 LME786420:LME786429 LWA786420:LWA786429 MFW786420:MFW786429 MPS786420:MPS786429 MZO786420:MZO786429 NJK786420:NJK786429 NTG786420:NTG786429 ODC786420:ODC786429 OMY786420:OMY786429 OWU786420:OWU786429 PGQ786420:PGQ786429 PQM786420:PQM786429 QAI786420:QAI786429 QKE786420:QKE786429 QUA786420:QUA786429 RDW786420:RDW786429 RNS786420:RNS786429 RXO786420:RXO786429 SHK786420:SHK786429 SRG786420:SRG786429 TBC786420:TBC786429 TKY786420:TKY786429 TUU786420:TUU786429 UEQ786420:UEQ786429 UOM786420:UOM786429 UYI786420:UYI786429 VIE786420:VIE786429 VSA786420:VSA786429 WBW786420:WBW786429 WLS786420:WLS786429 WVO786420:WVO786429 H851956:H851965 JC851956:JC851965 SY851956:SY851965 ACU851956:ACU851965 AMQ851956:AMQ851965 AWM851956:AWM851965 BGI851956:BGI851965 BQE851956:BQE851965 CAA851956:CAA851965 CJW851956:CJW851965 CTS851956:CTS851965 DDO851956:DDO851965 DNK851956:DNK851965 DXG851956:DXG851965 EHC851956:EHC851965 EQY851956:EQY851965 FAU851956:FAU851965 FKQ851956:FKQ851965 FUM851956:FUM851965 GEI851956:GEI851965 GOE851956:GOE851965 GYA851956:GYA851965 HHW851956:HHW851965 HRS851956:HRS851965 IBO851956:IBO851965 ILK851956:ILK851965 IVG851956:IVG851965 JFC851956:JFC851965 JOY851956:JOY851965 JYU851956:JYU851965 KIQ851956:KIQ851965 KSM851956:KSM851965 LCI851956:LCI851965 LME851956:LME851965 LWA851956:LWA851965 MFW851956:MFW851965 MPS851956:MPS851965 MZO851956:MZO851965 NJK851956:NJK851965 NTG851956:NTG851965 ODC851956:ODC851965 OMY851956:OMY851965 OWU851956:OWU851965 PGQ851956:PGQ851965 PQM851956:PQM851965 QAI851956:QAI851965 QKE851956:QKE851965 QUA851956:QUA851965 RDW851956:RDW851965 RNS851956:RNS851965 RXO851956:RXO851965 SHK851956:SHK851965 SRG851956:SRG851965 TBC851956:TBC851965 TKY851956:TKY851965 TUU851956:TUU851965 UEQ851956:UEQ851965 UOM851956:UOM851965 UYI851956:UYI851965 VIE851956:VIE851965 VSA851956:VSA851965 WBW851956:WBW851965 WLS851956:WLS851965 WVO851956:WVO851965 H917492:H917501 JC917492:JC917501 SY917492:SY917501 ACU917492:ACU917501 AMQ917492:AMQ917501 AWM917492:AWM917501 BGI917492:BGI917501 BQE917492:BQE917501 CAA917492:CAA917501 CJW917492:CJW917501 CTS917492:CTS917501 DDO917492:DDO917501 DNK917492:DNK917501 DXG917492:DXG917501 EHC917492:EHC917501 EQY917492:EQY917501 FAU917492:FAU917501 FKQ917492:FKQ917501 FUM917492:FUM917501 GEI917492:GEI917501 GOE917492:GOE917501 GYA917492:GYA917501 HHW917492:HHW917501 HRS917492:HRS917501 IBO917492:IBO917501 ILK917492:ILK917501 IVG917492:IVG917501 JFC917492:JFC917501 JOY917492:JOY917501 JYU917492:JYU917501 KIQ917492:KIQ917501 KSM917492:KSM917501 LCI917492:LCI917501 LME917492:LME917501 LWA917492:LWA917501 MFW917492:MFW917501 MPS917492:MPS917501 MZO917492:MZO917501 NJK917492:NJK917501 NTG917492:NTG917501 ODC917492:ODC917501 OMY917492:OMY917501 OWU917492:OWU917501 PGQ917492:PGQ917501 PQM917492:PQM917501 QAI917492:QAI917501 QKE917492:QKE917501 QUA917492:QUA917501 RDW917492:RDW917501 RNS917492:RNS917501 RXO917492:RXO917501 SHK917492:SHK917501 SRG917492:SRG917501 TBC917492:TBC917501 TKY917492:TKY917501 TUU917492:TUU917501 UEQ917492:UEQ917501 UOM917492:UOM917501 UYI917492:UYI917501 VIE917492:VIE917501 VSA917492:VSA917501 WBW917492:WBW917501 WLS917492:WLS917501 WVO917492:WVO917501 H983028:H983037 JC983028:JC983037 SY983028:SY983037 ACU983028:ACU983037 AMQ983028:AMQ983037 AWM983028:AWM983037 BGI983028:BGI983037 BQE983028:BQE983037 CAA983028:CAA983037 CJW983028:CJW983037 CTS983028:CTS983037 DDO983028:DDO983037 DNK983028:DNK983037 DXG983028:DXG983037 EHC983028:EHC983037 EQY983028:EQY983037 FAU983028:FAU983037 FKQ983028:FKQ983037 FUM983028:FUM983037 GEI983028:GEI983037 GOE983028:GOE983037 GYA983028:GYA983037 HHW983028:HHW983037 HRS983028:HRS983037 IBO983028:IBO983037 ILK983028:ILK983037 IVG983028:IVG983037 JFC983028:JFC983037 JOY983028:JOY983037 JYU983028:JYU983037 KIQ983028:KIQ983037 KSM983028:KSM983037 LCI983028:LCI983037 LME983028:LME983037 LWA983028:LWA983037 MFW983028:MFW983037 MPS983028:MPS983037 MZO983028:MZO983037 NJK983028:NJK983037 NTG983028:NTG983037 ODC983028:ODC983037 OMY983028:OMY983037 OWU983028:OWU983037 PGQ983028:PGQ983037 PQM983028:PQM983037 QAI983028:QAI983037 QKE983028:QKE983037 QUA983028:QUA983037 RDW983028:RDW983037 RNS983028:RNS983037 RXO983028:RXO983037 SHK983028:SHK983037 SRG983028:SRG983037 TBC983028:TBC983037 TKY983028:TKY983037 TUU983028:TUU983037 UEQ983028:UEQ983037 UOM983028:UOM983037 UYI983028:UYI983037 VIE983028:VIE983037 VSA983028:VSA983037 WBW983028:WBW983037 WLS983028:WLS983037 WVO983028:WVO983037 WML983027:WML983037 TH58:TH79 ADD58:ADD79 AMZ58:AMZ79 AWV58:AWV79 BGR58:BGR79 BQN58:BQN79 CAJ58:CAJ79 CKF58:CKF79 CUB58:CUB79 DDX58:DDX79 DNT58:DNT79 DXP58:DXP79 EHL58:EHL79 ERH58:ERH79 FBD58:FBD79 FKZ58:FKZ79 FUV58:FUV79 GER58:GER79 GON58:GON79 GYJ58:GYJ79 HIF58:HIF79 HSB58:HSB79 IBX58:IBX79 ILT58:ILT79 IVP58:IVP79 JFL58:JFL79 JPH58:JPH79 JZD58:JZD79 KIZ58:KIZ79 KSV58:KSV79 LCR58:LCR79 LMN58:LMN79 LWJ58:LWJ79 MGF58:MGF79 MQB58:MQB79 MZX58:MZX79 NJT58:NJT79 NTP58:NTP79 ODL58:ODL79 ONH58:ONH79 OXD58:OXD79 PGZ58:PGZ79 PQV58:PQV79 QAR58:QAR79 QKN58:QKN79 QUJ58:QUJ79 REF58:REF79 ROB58:ROB79 RXX58:RXX79 SHT58:SHT79 SRP58:SRP79 TBL58:TBL79 TLH58:TLH79 TVD58:TVD79 UEZ58:UEZ79 UOV58:UOV79 UYR58:UYR79 VIN58:VIN79 VSJ58:VSJ79 WCF58:WCF79 WMB58:WMB79 WVX58:WVX79 JV58:JV79 N65523:O65533 JL65523:JL65533 TH65523:TH65533 ADD65523:ADD65533 AMZ65523:AMZ65533 AWV65523:AWV65533 BGR65523:BGR65533 BQN65523:BQN65533 CAJ65523:CAJ65533 CKF65523:CKF65533 CUB65523:CUB65533 DDX65523:DDX65533 DNT65523:DNT65533 DXP65523:DXP65533 EHL65523:EHL65533 ERH65523:ERH65533 FBD65523:FBD65533 FKZ65523:FKZ65533 FUV65523:FUV65533 GER65523:GER65533 GON65523:GON65533 GYJ65523:GYJ65533 HIF65523:HIF65533 HSB65523:HSB65533 IBX65523:IBX65533 ILT65523:ILT65533 IVP65523:IVP65533 JFL65523:JFL65533 JPH65523:JPH65533 JZD65523:JZD65533 KIZ65523:KIZ65533 KSV65523:KSV65533 LCR65523:LCR65533 LMN65523:LMN65533 LWJ65523:LWJ65533 MGF65523:MGF65533 MQB65523:MQB65533 MZX65523:MZX65533 NJT65523:NJT65533 NTP65523:NTP65533 ODL65523:ODL65533 ONH65523:ONH65533 OXD65523:OXD65533 PGZ65523:PGZ65533 PQV65523:PQV65533 QAR65523:QAR65533 QKN65523:QKN65533 QUJ65523:QUJ65533 REF65523:REF65533 ROB65523:ROB65533 RXX65523:RXX65533 SHT65523:SHT65533 SRP65523:SRP65533 TBL65523:TBL65533 TLH65523:TLH65533 TVD65523:TVD65533 UEZ65523:UEZ65533 UOV65523:UOV65533 UYR65523:UYR65533 VIN65523:VIN65533 VSJ65523:VSJ65533 WCF65523:WCF65533 WMB65523:WMB65533 WVX65523:WVX65533 N131059:O131069 JL131059:JL131069 TH131059:TH131069 ADD131059:ADD131069 AMZ131059:AMZ131069 AWV131059:AWV131069 BGR131059:BGR131069 BQN131059:BQN131069 CAJ131059:CAJ131069 CKF131059:CKF131069 CUB131059:CUB131069 DDX131059:DDX131069 DNT131059:DNT131069 DXP131059:DXP131069 EHL131059:EHL131069 ERH131059:ERH131069 FBD131059:FBD131069 FKZ131059:FKZ131069 FUV131059:FUV131069 GER131059:GER131069 GON131059:GON131069 GYJ131059:GYJ131069 HIF131059:HIF131069 HSB131059:HSB131069 IBX131059:IBX131069 ILT131059:ILT131069 IVP131059:IVP131069 JFL131059:JFL131069 JPH131059:JPH131069 JZD131059:JZD131069 KIZ131059:KIZ131069 KSV131059:KSV131069 LCR131059:LCR131069 LMN131059:LMN131069 LWJ131059:LWJ131069 MGF131059:MGF131069 MQB131059:MQB131069 MZX131059:MZX131069 NJT131059:NJT131069 NTP131059:NTP131069 ODL131059:ODL131069 ONH131059:ONH131069 OXD131059:OXD131069 PGZ131059:PGZ131069 PQV131059:PQV131069 QAR131059:QAR131069 QKN131059:QKN131069 QUJ131059:QUJ131069 REF131059:REF131069 ROB131059:ROB131069 RXX131059:RXX131069 SHT131059:SHT131069 SRP131059:SRP131069 TBL131059:TBL131069 TLH131059:TLH131069 TVD131059:TVD131069 UEZ131059:UEZ131069 UOV131059:UOV131069 UYR131059:UYR131069 VIN131059:VIN131069 VSJ131059:VSJ131069 WCF131059:WCF131069 WMB131059:WMB131069 WVX131059:WVX131069 N196595:O196605 JL196595:JL196605 TH196595:TH196605 ADD196595:ADD196605 AMZ196595:AMZ196605 AWV196595:AWV196605 BGR196595:BGR196605 BQN196595:BQN196605 CAJ196595:CAJ196605 CKF196595:CKF196605 CUB196595:CUB196605 DDX196595:DDX196605 DNT196595:DNT196605 DXP196595:DXP196605 EHL196595:EHL196605 ERH196595:ERH196605 FBD196595:FBD196605 FKZ196595:FKZ196605 FUV196595:FUV196605 GER196595:GER196605 GON196595:GON196605 GYJ196595:GYJ196605 HIF196595:HIF196605 HSB196595:HSB196605 IBX196595:IBX196605 ILT196595:ILT196605 IVP196595:IVP196605 JFL196595:JFL196605 JPH196595:JPH196605 JZD196595:JZD196605 KIZ196595:KIZ196605 KSV196595:KSV196605 LCR196595:LCR196605 LMN196595:LMN196605 LWJ196595:LWJ196605 MGF196595:MGF196605 MQB196595:MQB196605 MZX196595:MZX196605 NJT196595:NJT196605 NTP196595:NTP196605 ODL196595:ODL196605 ONH196595:ONH196605 OXD196595:OXD196605 PGZ196595:PGZ196605 PQV196595:PQV196605 QAR196595:QAR196605 QKN196595:QKN196605 QUJ196595:QUJ196605 REF196595:REF196605 ROB196595:ROB196605 RXX196595:RXX196605 SHT196595:SHT196605 SRP196595:SRP196605 TBL196595:TBL196605 TLH196595:TLH196605 TVD196595:TVD196605 UEZ196595:UEZ196605 UOV196595:UOV196605 UYR196595:UYR196605 VIN196595:VIN196605 VSJ196595:VSJ196605 WCF196595:WCF196605 WMB196595:WMB196605 WVX196595:WVX196605 N262131:O262141 JL262131:JL262141 TH262131:TH262141 ADD262131:ADD262141 AMZ262131:AMZ262141 AWV262131:AWV262141 BGR262131:BGR262141 BQN262131:BQN262141 CAJ262131:CAJ262141 CKF262131:CKF262141 CUB262131:CUB262141 DDX262131:DDX262141 DNT262131:DNT262141 DXP262131:DXP262141 EHL262131:EHL262141 ERH262131:ERH262141 FBD262131:FBD262141 FKZ262131:FKZ262141 FUV262131:FUV262141 GER262131:GER262141 GON262131:GON262141 GYJ262131:GYJ262141 HIF262131:HIF262141 HSB262131:HSB262141 IBX262131:IBX262141 ILT262131:ILT262141 IVP262131:IVP262141 JFL262131:JFL262141 JPH262131:JPH262141 JZD262131:JZD262141 KIZ262131:KIZ262141 KSV262131:KSV262141 LCR262131:LCR262141 LMN262131:LMN262141 LWJ262131:LWJ262141 MGF262131:MGF262141 MQB262131:MQB262141 MZX262131:MZX262141 NJT262131:NJT262141 NTP262131:NTP262141 ODL262131:ODL262141 ONH262131:ONH262141 OXD262131:OXD262141 PGZ262131:PGZ262141 PQV262131:PQV262141 QAR262131:QAR262141 QKN262131:QKN262141 QUJ262131:QUJ262141 REF262131:REF262141 ROB262131:ROB262141 RXX262131:RXX262141 SHT262131:SHT262141 SRP262131:SRP262141 TBL262131:TBL262141 TLH262131:TLH262141 TVD262131:TVD262141 UEZ262131:UEZ262141 UOV262131:UOV262141 UYR262131:UYR262141 VIN262131:VIN262141 VSJ262131:VSJ262141 WCF262131:WCF262141 WMB262131:WMB262141 WVX262131:WVX262141 N327667:O327677 JL327667:JL327677 TH327667:TH327677 ADD327667:ADD327677 AMZ327667:AMZ327677 AWV327667:AWV327677 BGR327667:BGR327677 BQN327667:BQN327677 CAJ327667:CAJ327677 CKF327667:CKF327677 CUB327667:CUB327677 DDX327667:DDX327677 DNT327667:DNT327677 DXP327667:DXP327677 EHL327667:EHL327677 ERH327667:ERH327677 FBD327667:FBD327677 FKZ327667:FKZ327677 FUV327667:FUV327677 GER327667:GER327677 GON327667:GON327677 GYJ327667:GYJ327677 HIF327667:HIF327677 HSB327667:HSB327677 IBX327667:IBX327677 ILT327667:ILT327677 IVP327667:IVP327677 JFL327667:JFL327677 JPH327667:JPH327677 JZD327667:JZD327677 KIZ327667:KIZ327677 KSV327667:KSV327677 LCR327667:LCR327677 LMN327667:LMN327677 LWJ327667:LWJ327677 MGF327667:MGF327677 MQB327667:MQB327677 MZX327667:MZX327677 NJT327667:NJT327677 NTP327667:NTP327677 ODL327667:ODL327677 ONH327667:ONH327677 OXD327667:OXD327677 PGZ327667:PGZ327677 PQV327667:PQV327677 QAR327667:QAR327677 QKN327667:QKN327677 QUJ327667:QUJ327677 REF327667:REF327677 ROB327667:ROB327677 RXX327667:RXX327677 SHT327667:SHT327677 SRP327667:SRP327677 TBL327667:TBL327677 TLH327667:TLH327677 TVD327667:TVD327677 UEZ327667:UEZ327677 UOV327667:UOV327677 UYR327667:UYR327677 VIN327667:VIN327677 VSJ327667:VSJ327677 WCF327667:WCF327677 WMB327667:WMB327677 WVX327667:WVX327677 N393203:O393213 JL393203:JL393213 TH393203:TH393213 ADD393203:ADD393213 AMZ393203:AMZ393213 AWV393203:AWV393213 BGR393203:BGR393213 BQN393203:BQN393213 CAJ393203:CAJ393213 CKF393203:CKF393213 CUB393203:CUB393213 DDX393203:DDX393213 DNT393203:DNT393213 DXP393203:DXP393213 EHL393203:EHL393213 ERH393203:ERH393213 FBD393203:FBD393213 FKZ393203:FKZ393213 FUV393203:FUV393213 GER393203:GER393213 GON393203:GON393213 GYJ393203:GYJ393213 HIF393203:HIF393213 HSB393203:HSB393213 IBX393203:IBX393213 ILT393203:ILT393213 IVP393203:IVP393213 JFL393203:JFL393213 JPH393203:JPH393213 JZD393203:JZD393213 KIZ393203:KIZ393213 KSV393203:KSV393213 LCR393203:LCR393213 LMN393203:LMN393213 LWJ393203:LWJ393213 MGF393203:MGF393213 MQB393203:MQB393213 MZX393203:MZX393213 NJT393203:NJT393213 NTP393203:NTP393213 ODL393203:ODL393213 ONH393203:ONH393213 OXD393203:OXD393213 PGZ393203:PGZ393213 PQV393203:PQV393213 QAR393203:QAR393213 QKN393203:QKN393213 QUJ393203:QUJ393213 REF393203:REF393213 ROB393203:ROB393213 RXX393203:RXX393213 SHT393203:SHT393213 SRP393203:SRP393213 TBL393203:TBL393213 TLH393203:TLH393213 TVD393203:TVD393213 UEZ393203:UEZ393213 UOV393203:UOV393213 UYR393203:UYR393213 VIN393203:VIN393213 VSJ393203:VSJ393213 WCF393203:WCF393213 WMB393203:WMB393213 WVX393203:WVX393213 N458739:O458749 JL458739:JL458749 TH458739:TH458749 ADD458739:ADD458749 AMZ458739:AMZ458749 AWV458739:AWV458749 BGR458739:BGR458749 BQN458739:BQN458749 CAJ458739:CAJ458749 CKF458739:CKF458749 CUB458739:CUB458749 DDX458739:DDX458749 DNT458739:DNT458749 DXP458739:DXP458749 EHL458739:EHL458749 ERH458739:ERH458749 FBD458739:FBD458749 FKZ458739:FKZ458749 FUV458739:FUV458749 GER458739:GER458749 GON458739:GON458749 GYJ458739:GYJ458749 HIF458739:HIF458749 HSB458739:HSB458749 IBX458739:IBX458749 ILT458739:ILT458749 IVP458739:IVP458749 JFL458739:JFL458749 JPH458739:JPH458749 JZD458739:JZD458749 KIZ458739:KIZ458749 KSV458739:KSV458749 LCR458739:LCR458749 LMN458739:LMN458749 LWJ458739:LWJ458749 MGF458739:MGF458749 MQB458739:MQB458749 MZX458739:MZX458749 NJT458739:NJT458749 NTP458739:NTP458749 ODL458739:ODL458749 ONH458739:ONH458749 OXD458739:OXD458749 PGZ458739:PGZ458749 PQV458739:PQV458749 QAR458739:QAR458749 QKN458739:QKN458749 QUJ458739:QUJ458749 REF458739:REF458749 ROB458739:ROB458749 RXX458739:RXX458749 SHT458739:SHT458749 SRP458739:SRP458749 TBL458739:TBL458749 TLH458739:TLH458749 TVD458739:TVD458749 UEZ458739:UEZ458749 UOV458739:UOV458749 UYR458739:UYR458749 VIN458739:VIN458749 VSJ458739:VSJ458749 WCF458739:WCF458749 WMB458739:WMB458749 WVX458739:WVX458749 N524275:O524285 JL524275:JL524285 TH524275:TH524285 ADD524275:ADD524285 AMZ524275:AMZ524285 AWV524275:AWV524285 BGR524275:BGR524285 BQN524275:BQN524285 CAJ524275:CAJ524285 CKF524275:CKF524285 CUB524275:CUB524285 DDX524275:DDX524285 DNT524275:DNT524285 DXP524275:DXP524285 EHL524275:EHL524285 ERH524275:ERH524285 FBD524275:FBD524285 FKZ524275:FKZ524285 FUV524275:FUV524285 GER524275:GER524285 GON524275:GON524285 GYJ524275:GYJ524285 HIF524275:HIF524285 HSB524275:HSB524285 IBX524275:IBX524285 ILT524275:ILT524285 IVP524275:IVP524285 JFL524275:JFL524285 JPH524275:JPH524285 JZD524275:JZD524285 KIZ524275:KIZ524285 KSV524275:KSV524285 LCR524275:LCR524285 LMN524275:LMN524285 LWJ524275:LWJ524285 MGF524275:MGF524285 MQB524275:MQB524285 MZX524275:MZX524285 NJT524275:NJT524285 NTP524275:NTP524285 ODL524275:ODL524285 ONH524275:ONH524285 OXD524275:OXD524285 PGZ524275:PGZ524285 PQV524275:PQV524285 QAR524275:QAR524285 QKN524275:QKN524285 QUJ524275:QUJ524285 REF524275:REF524285 ROB524275:ROB524285 RXX524275:RXX524285 SHT524275:SHT524285 SRP524275:SRP524285 TBL524275:TBL524285 TLH524275:TLH524285 TVD524275:TVD524285 UEZ524275:UEZ524285 UOV524275:UOV524285 UYR524275:UYR524285 VIN524275:VIN524285 VSJ524275:VSJ524285 WCF524275:WCF524285 WMB524275:WMB524285 WVX524275:WVX524285 N589811:O589821 JL589811:JL589821 TH589811:TH589821 ADD589811:ADD589821 AMZ589811:AMZ589821 AWV589811:AWV589821 BGR589811:BGR589821 BQN589811:BQN589821 CAJ589811:CAJ589821 CKF589811:CKF589821 CUB589811:CUB589821 DDX589811:DDX589821 DNT589811:DNT589821 DXP589811:DXP589821 EHL589811:EHL589821 ERH589811:ERH589821 FBD589811:FBD589821 FKZ589811:FKZ589821 FUV589811:FUV589821 GER589811:GER589821 GON589811:GON589821 GYJ589811:GYJ589821 HIF589811:HIF589821 HSB589811:HSB589821 IBX589811:IBX589821 ILT589811:ILT589821 IVP589811:IVP589821 JFL589811:JFL589821 JPH589811:JPH589821 JZD589811:JZD589821 KIZ589811:KIZ589821 KSV589811:KSV589821 LCR589811:LCR589821 LMN589811:LMN589821 LWJ589811:LWJ589821 MGF589811:MGF589821 MQB589811:MQB589821 MZX589811:MZX589821 NJT589811:NJT589821 NTP589811:NTP589821 ODL589811:ODL589821 ONH589811:ONH589821 OXD589811:OXD589821 PGZ589811:PGZ589821 PQV589811:PQV589821 QAR589811:QAR589821 QKN589811:QKN589821 QUJ589811:QUJ589821 REF589811:REF589821 ROB589811:ROB589821 RXX589811:RXX589821 SHT589811:SHT589821 SRP589811:SRP589821 TBL589811:TBL589821 TLH589811:TLH589821 TVD589811:TVD589821 UEZ589811:UEZ589821 UOV589811:UOV589821 UYR589811:UYR589821 VIN589811:VIN589821 VSJ589811:VSJ589821 WCF589811:WCF589821 WMB589811:WMB589821 WVX589811:WVX589821 N655347:O655357 JL655347:JL655357 TH655347:TH655357 ADD655347:ADD655357 AMZ655347:AMZ655357 AWV655347:AWV655357 BGR655347:BGR655357 BQN655347:BQN655357 CAJ655347:CAJ655357 CKF655347:CKF655357 CUB655347:CUB655357 DDX655347:DDX655357 DNT655347:DNT655357 DXP655347:DXP655357 EHL655347:EHL655357 ERH655347:ERH655357 FBD655347:FBD655357 FKZ655347:FKZ655357 FUV655347:FUV655357 GER655347:GER655357 GON655347:GON655357 GYJ655347:GYJ655357 HIF655347:HIF655357 HSB655347:HSB655357 IBX655347:IBX655357 ILT655347:ILT655357 IVP655347:IVP655357 JFL655347:JFL655357 JPH655347:JPH655357 JZD655347:JZD655357 KIZ655347:KIZ655357 KSV655347:KSV655357 LCR655347:LCR655357 LMN655347:LMN655357 LWJ655347:LWJ655357 MGF655347:MGF655357 MQB655347:MQB655357 MZX655347:MZX655357 NJT655347:NJT655357 NTP655347:NTP655357 ODL655347:ODL655357 ONH655347:ONH655357 OXD655347:OXD655357 PGZ655347:PGZ655357 PQV655347:PQV655357 QAR655347:QAR655357 QKN655347:QKN655357 QUJ655347:QUJ655357 REF655347:REF655357 ROB655347:ROB655357 RXX655347:RXX655357 SHT655347:SHT655357 SRP655347:SRP655357 TBL655347:TBL655357 TLH655347:TLH655357 TVD655347:TVD655357 UEZ655347:UEZ655357 UOV655347:UOV655357 UYR655347:UYR655357 VIN655347:VIN655357 VSJ655347:VSJ655357 WCF655347:WCF655357 WMB655347:WMB655357 WVX655347:WVX655357 N720883:O720893 JL720883:JL720893 TH720883:TH720893 ADD720883:ADD720893 AMZ720883:AMZ720893 AWV720883:AWV720893 BGR720883:BGR720893 BQN720883:BQN720893 CAJ720883:CAJ720893 CKF720883:CKF720893 CUB720883:CUB720893 DDX720883:DDX720893 DNT720883:DNT720893 DXP720883:DXP720893 EHL720883:EHL720893 ERH720883:ERH720893 FBD720883:FBD720893 FKZ720883:FKZ720893 FUV720883:FUV720893 GER720883:GER720893 GON720883:GON720893 GYJ720883:GYJ720893 HIF720883:HIF720893 HSB720883:HSB720893 IBX720883:IBX720893 ILT720883:ILT720893 IVP720883:IVP720893 JFL720883:JFL720893 JPH720883:JPH720893 JZD720883:JZD720893 KIZ720883:KIZ720893 KSV720883:KSV720893 LCR720883:LCR720893 LMN720883:LMN720893 LWJ720883:LWJ720893 MGF720883:MGF720893 MQB720883:MQB720893 MZX720883:MZX720893 NJT720883:NJT720893 NTP720883:NTP720893 ODL720883:ODL720893 ONH720883:ONH720893 OXD720883:OXD720893 PGZ720883:PGZ720893 PQV720883:PQV720893 QAR720883:QAR720893 QKN720883:QKN720893 QUJ720883:QUJ720893 REF720883:REF720893 ROB720883:ROB720893 RXX720883:RXX720893 SHT720883:SHT720893 SRP720883:SRP720893 TBL720883:TBL720893 TLH720883:TLH720893 TVD720883:TVD720893 UEZ720883:UEZ720893 UOV720883:UOV720893 UYR720883:UYR720893 VIN720883:VIN720893 VSJ720883:VSJ720893 WCF720883:WCF720893 WMB720883:WMB720893 WVX720883:WVX720893 N786419:O786429 JL786419:JL786429 TH786419:TH786429 ADD786419:ADD786429 AMZ786419:AMZ786429 AWV786419:AWV786429 BGR786419:BGR786429 BQN786419:BQN786429 CAJ786419:CAJ786429 CKF786419:CKF786429 CUB786419:CUB786429 DDX786419:DDX786429 DNT786419:DNT786429 DXP786419:DXP786429 EHL786419:EHL786429 ERH786419:ERH786429 FBD786419:FBD786429 FKZ786419:FKZ786429 FUV786419:FUV786429 GER786419:GER786429 GON786419:GON786429 GYJ786419:GYJ786429 HIF786419:HIF786429 HSB786419:HSB786429 IBX786419:IBX786429 ILT786419:ILT786429 IVP786419:IVP786429 JFL786419:JFL786429 JPH786419:JPH786429 JZD786419:JZD786429 KIZ786419:KIZ786429 KSV786419:KSV786429 LCR786419:LCR786429 LMN786419:LMN786429 LWJ786419:LWJ786429 MGF786419:MGF786429 MQB786419:MQB786429 MZX786419:MZX786429 NJT786419:NJT786429 NTP786419:NTP786429 ODL786419:ODL786429 ONH786419:ONH786429 OXD786419:OXD786429 PGZ786419:PGZ786429 PQV786419:PQV786429 QAR786419:QAR786429 QKN786419:QKN786429 QUJ786419:QUJ786429 REF786419:REF786429 ROB786419:ROB786429 RXX786419:RXX786429 SHT786419:SHT786429 SRP786419:SRP786429 TBL786419:TBL786429 TLH786419:TLH786429 TVD786419:TVD786429 UEZ786419:UEZ786429 UOV786419:UOV786429 UYR786419:UYR786429 VIN786419:VIN786429 VSJ786419:VSJ786429 WCF786419:WCF786429 WMB786419:WMB786429 WVX786419:WVX786429 N851955:O851965 JL851955:JL851965 TH851955:TH851965 ADD851955:ADD851965 AMZ851955:AMZ851965 AWV851955:AWV851965 BGR851955:BGR851965 BQN851955:BQN851965 CAJ851955:CAJ851965 CKF851955:CKF851965 CUB851955:CUB851965 DDX851955:DDX851965 DNT851955:DNT851965 DXP851955:DXP851965 EHL851955:EHL851965 ERH851955:ERH851965 FBD851955:FBD851965 FKZ851955:FKZ851965 FUV851955:FUV851965 GER851955:GER851965 GON851955:GON851965 GYJ851955:GYJ851965 HIF851955:HIF851965 HSB851955:HSB851965 IBX851955:IBX851965 ILT851955:ILT851965 IVP851955:IVP851965 JFL851955:JFL851965 JPH851955:JPH851965 JZD851955:JZD851965 KIZ851955:KIZ851965 KSV851955:KSV851965 LCR851955:LCR851965 LMN851955:LMN851965 LWJ851955:LWJ851965 MGF851955:MGF851965 MQB851955:MQB851965 MZX851955:MZX851965 NJT851955:NJT851965 NTP851955:NTP851965 ODL851955:ODL851965 ONH851955:ONH851965 OXD851955:OXD851965 PGZ851955:PGZ851965 PQV851955:PQV851965 QAR851955:QAR851965 QKN851955:QKN851965 QUJ851955:QUJ851965 REF851955:REF851965 ROB851955:ROB851965 RXX851955:RXX851965 SHT851955:SHT851965 SRP851955:SRP851965 TBL851955:TBL851965 TLH851955:TLH851965 TVD851955:TVD851965 UEZ851955:UEZ851965 UOV851955:UOV851965 UYR851955:UYR851965 VIN851955:VIN851965 VSJ851955:VSJ851965 WCF851955:WCF851965 WMB851955:WMB851965 WVX851955:WVX851965 N917491:O917501 JL917491:JL917501 TH917491:TH917501 ADD917491:ADD917501 AMZ917491:AMZ917501 AWV917491:AWV917501 BGR917491:BGR917501 BQN917491:BQN917501 CAJ917491:CAJ917501 CKF917491:CKF917501 CUB917491:CUB917501 DDX917491:DDX917501 DNT917491:DNT917501 DXP917491:DXP917501 EHL917491:EHL917501 ERH917491:ERH917501 FBD917491:FBD917501 FKZ917491:FKZ917501 FUV917491:FUV917501 GER917491:GER917501 GON917491:GON917501 GYJ917491:GYJ917501 HIF917491:HIF917501 HSB917491:HSB917501 IBX917491:IBX917501 ILT917491:ILT917501 IVP917491:IVP917501 JFL917491:JFL917501 JPH917491:JPH917501 JZD917491:JZD917501 KIZ917491:KIZ917501 KSV917491:KSV917501 LCR917491:LCR917501 LMN917491:LMN917501 LWJ917491:LWJ917501 MGF917491:MGF917501 MQB917491:MQB917501 MZX917491:MZX917501 NJT917491:NJT917501 NTP917491:NTP917501 ODL917491:ODL917501 ONH917491:ONH917501 OXD917491:OXD917501 PGZ917491:PGZ917501 PQV917491:PQV917501 QAR917491:QAR917501 QKN917491:QKN917501 QUJ917491:QUJ917501 REF917491:REF917501 ROB917491:ROB917501 RXX917491:RXX917501 SHT917491:SHT917501 SRP917491:SRP917501 TBL917491:TBL917501 TLH917491:TLH917501 TVD917491:TVD917501 UEZ917491:UEZ917501 UOV917491:UOV917501 UYR917491:UYR917501 VIN917491:VIN917501 VSJ917491:VSJ917501 WCF917491:WCF917501 WMB917491:WMB917501 WVX917491:WVX917501 N983027:O983037 JL983027:JL983037 TH983027:TH983037 ADD983027:ADD983037 AMZ983027:AMZ983037 AWV983027:AWV983037 BGR983027:BGR983037 BQN983027:BQN983037 CAJ983027:CAJ983037 CKF983027:CKF983037 CUB983027:CUB983037 DDX983027:DDX983037 DNT983027:DNT983037 DXP983027:DXP983037 EHL983027:EHL983037 ERH983027:ERH983037 FBD983027:FBD983037 FKZ983027:FKZ983037 FUV983027:FUV983037 GER983027:GER983037 GON983027:GON983037 GYJ983027:GYJ983037 HIF983027:HIF983037 HSB983027:HSB983037 IBX983027:IBX983037 ILT983027:ILT983037 IVP983027:IVP983037 JFL983027:JFL983037 JPH983027:JPH983037 JZD983027:JZD983037 KIZ983027:KIZ983037 KSV983027:KSV983037 LCR983027:LCR983037 LMN983027:LMN983037 LWJ983027:LWJ983037 MGF983027:MGF983037 MQB983027:MQB983037 MZX983027:MZX983037 NJT983027:NJT983037 NTP983027:NTP983037 ODL983027:ODL983037 ONH983027:ONH983037 OXD983027:OXD983037 PGZ983027:PGZ983037 PQV983027:PQV983037 QAR983027:QAR983037 QKN983027:QKN983037 QUJ983027:QUJ983037 REF983027:REF983037 ROB983027:ROB983037 RXX983027:RXX983037 SHT983027:SHT983037 SRP983027:SRP983037 TBL983027:TBL983037 TLH983027:TLH983037 TVD983027:TVD983037 UEZ983027:UEZ983037 UOV983027:UOV983037 UYR983027:UYR983037 VIN983027:VIN983037 VSJ983027:VSJ983037 WCF983027:WCF983037 WMB983027:WMB983037 WVX983027:WVX983037 WCP983027:WCP983037 TR58:TR79 ADN58:ADN79 ANJ58:ANJ79 AXF58:AXF79 BHB58:BHB79 BQX58:BQX79 CAT58:CAT79 CKP58:CKP79 CUL58:CUL79 DEH58:DEH79 DOD58:DOD79 DXZ58:DXZ79 EHV58:EHV79 ERR58:ERR79 FBN58:FBN79 FLJ58:FLJ79 FVF58:FVF79 GFB58:GFB79 GOX58:GOX79 GYT58:GYT79 HIP58:HIP79 HSL58:HSL79 ICH58:ICH79 IMD58:IMD79 IVZ58:IVZ79 JFV58:JFV79 JPR58:JPR79 JZN58:JZN79 KJJ58:KJJ79 KTF58:KTF79 LDB58:LDB79 LMX58:LMX79 LWT58:LWT79 MGP58:MGP79 MQL58:MQL79 NAH58:NAH79 NKD58:NKD79 NTZ58:NTZ79 ODV58:ODV79 ONR58:ONR79 OXN58:OXN79 PHJ58:PHJ79 PRF58:PRF79 QBB58:QBB79 QKX58:QKX79 QUT58:QUT79 REP58:REP79 ROL58:ROL79 RYH58:RYH79 SID58:SID79 SRZ58:SRZ79 TBV58:TBV79 TLR58:TLR79 TVN58:TVN79 UFJ58:UFJ79 UPF58:UPF79 UZB58:UZB79 VIX58:VIX79 VST58:VST79 WCP58:WCP79 WML58:WML79 WWH58:WWH79 VST983027:VST983037 Y65523:Y65533 JV65523:JV65533 TR65523:TR65533 ADN65523:ADN65533 ANJ65523:ANJ65533 AXF65523:AXF65533 BHB65523:BHB65533 BQX65523:BQX65533 CAT65523:CAT65533 CKP65523:CKP65533 CUL65523:CUL65533 DEH65523:DEH65533 DOD65523:DOD65533 DXZ65523:DXZ65533 EHV65523:EHV65533 ERR65523:ERR65533 FBN65523:FBN65533 FLJ65523:FLJ65533 FVF65523:FVF65533 GFB65523:GFB65533 GOX65523:GOX65533 GYT65523:GYT65533 HIP65523:HIP65533 HSL65523:HSL65533 ICH65523:ICH65533 IMD65523:IMD65533 IVZ65523:IVZ65533 JFV65523:JFV65533 JPR65523:JPR65533 JZN65523:JZN65533 KJJ65523:KJJ65533 KTF65523:KTF65533 LDB65523:LDB65533 LMX65523:LMX65533 LWT65523:LWT65533 MGP65523:MGP65533 MQL65523:MQL65533 NAH65523:NAH65533 NKD65523:NKD65533 NTZ65523:NTZ65533 ODV65523:ODV65533 ONR65523:ONR65533 OXN65523:OXN65533 PHJ65523:PHJ65533 PRF65523:PRF65533 QBB65523:QBB65533 QKX65523:QKX65533 QUT65523:QUT65533 REP65523:REP65533 ROL65523:ROL65533 RYH65523:RYH65533 SID65523:SID65533 SRZ65523:SRZ65533 TBV65523:TBV65533 TLR65523:TLR65533 TVN65523:TVN65533 UFJ65523:UFJ65533 UPF65523:UPF65533 UZB65523:UZB65533 VIX65523:VIX65533 VST65523:VST65533 WCP65523:WCP65533 WML65523:WML65533 WWH65523:WWH65533 Y131059:Y131069 JV131059:JV131069 TR131059:TR131069 ADN131059:ADN131069 ANJ131059:ANJ131069 AXF131059:AXF131069 BHB131059:BHB131069 BQX131059:BQX131069 CAT131059:CAT131069 CKP131059:CKP131069 CUL131059:CUL131069 DEH131059:DEH131069 DOD131059:DOD131069 DXZ131059:DXZ131069 EHV131059:EHV131069 ERR131059:ERR131069 FBN131059:FBN131069 FLJ131059:FLJ131069 FVF131059:FVF131069 GFB131059:GFB131069 GOX131059:GOX131069 GYT131059:GYT131069 HIP131059:HIP131069 HSL131059:HSL131069 ICH131059:ICH131069 IMD131059:IMD131069 IVZ131059:IVZ131069 JFV131059:JFV131069 JPR131059:JPR131069 JZN131059:JZN131069 KJJ131059:KJJ131069 KTF131059:KTF131069 LDB131059:LDB131069 LMX131059:LMX131069 LWT131059:LWT131069 MGP131059:MGP131069 MQL131059:MQL131069 NAH131059:NAH131069 NKD131059:NKD131069 NTZ131059:NTZ131069 ODV131059:ODV131069 ONR131059:ONR131069 OXN131059:OXN131069 PHJ131059:PHJ131069 PRF131059:PRF131069 QBB131059:QBB131069 QKX131059:QKX131069 QUT131059:QUT131069 REP131059:REP131069 ROL131059:ROL131069 RYH131059:RYH131069 SID131059:SID131069 SRZ131059:SRZ131069 TBV131059:TBV131069 TLR131059:TLR131069 TVN131059:TVN131069 UFJ131059:UFJ131069 UPF131059:UPF131069 UZB131059:UZB131069 VIX131059:VIX131069 VST131059:VST131069 WCP131059:WCP131069 WML131059:WML131069 WWH131059:WWH131069 Y196595:Y196605 JV196595:JV196605 TR196595:TR196605 ADN196595:ADN196605 ANJ196595:ANJ196605 AXF196595:AXF196605 BHB196595:BHB196605 BQX196595:BQX196605 CAT196595:CAT196605 CKP196595:CKP196605 CUL196595:CUL196605 DEH196595:DEH196605 DOD196595:DOD196605 DXZ196595:DXZ196605 EHV196595:EHV196605 ERR196595:ERR196605 FBN196595:FBN196605 FLJ196595:FLJ196605 FVF196595:FVF196605 GFB196595:GFB196605 GOX196595:GOX196605 GYT196595:GYT196605 HIP196595:HIP196605 HSL196595:HSL196605 ICH196595:ICH196605 IMD196595:IMD196605 IVZ196595:IVZ196605 JFV196595:JFV196605 JPR196595:JPR196605 JZN196595:JZN196605 KJJ196595:KJJ196605 KTF196595:KTF196605 LDB196595:LDB196605 LMX196595:LMX196605 LWT196595:LWT196605 MGP196595:MGP196605 MQL196595:MQL196605 NAH196595:NAH196605 NKD196595:NKD196605 NTZ196595:NTZ196605 ODV196595:ODV196605 ONR196595:ONR196605 OXN196595:OXN196605 PHJ196595:PHJ196605 PRF196595:PRF196605 QBB196595:QBB196605 QKX196595:QKX196605 QUT196595:QUT196605 REP196595:REP196605 ROL196595:ROL196605 RYH196595:RYH196605 SID196595:SID196605 SRZ196595:SRZ196605 TBV196595:TBV196605 TLR196595:TLR196605 TVN196595:TVN196605 UFJ196595:UFJ196605 UPF196595:UPF196605 UZB196595:UZB196605 VIX196595:VIX196605 VST196595:VST196605 WCP196595:WCP196605 WML196595:WML196605 WWH196595:WWH196605 Y262131:Y262141 JV262131:JV262141 TR262131:TR262141 ADN262131:ADN262141 ANJ262131:ANJ262141 AXF262131:AXF262141 BHB262131:BHB262141 BQX262131:BQX262141 CAT262131:CAT262141 CKP262131:CKP262141 CUL262131:CUL262141 DEH262131:DEH262141 DOD262131:DOD262141 DXZ262131:DXZ262141 EHV262131:EHV262141 ERR262131:ERR262141 FBN262131:FBN262141 FLJ262131:FLJ262141 FVF262131:FVF262141 GFB262131:GFB262141 GOX262131:GOX262141 GYT262131:GYT262141 HIP262131:HIP262141 HSL262131:HSL262141 ICH262131:ICH262141 IMD262131:IMD262141 IVZ262131:IVZ262141 JFV262131:JFV262141 JPR262131:JPR262141 JZN262131:JZN262141 KJJ262131:KJJ262141 KTF262131:KTF262141 LDB262131:LDB262141 LMX262131:LMX262141 LWT262131:LWT262141 MGP262131:MGP262141 MQL262131:MQL262141 NAH262131:NAH262141 NKD262131:NKD262141 NTZ262131:NTZ262141 ODV262131:ODV262141 ONR262131:ONR262141 OXN262131:OXN262141 PHJ262131:PHJ262141 PRF262131:PRF262141 QBB262131:QBB262141 QKX262131:QKX262141 QUT262131:QUT262141 REP262131:REP262141 ROL262131:ROL262141 RYH262131:RYH262141 SID262131:SID262141 SRZ262131:SRZ262141 TBV262131:TBV262141 TLR262131:TLR262141 TVN262131:TVN262141 UFJ262131:UFJ262141 UPF262131:UPF262141 UZB262131:UZB262141 VIX262131:VIX262141 VST262131:VST262141 WCP262131:WCP262141 WML262131:WML262141 WWH262131:WWH262141 Y327667:Y327677 JV327667:JV327677 TR327667:TR327677 ADN327667:ADN327677 ANJ327667:ANJ327677 AXF327667:AXF327677 BHB327667:BHB327677 BQX327667:BQX327677 CAT327667:CAT327677 CKP327667:CKP327677 CUL327667:CUL327677 DEH327667:DEH327677 DOD327667:DOD327677 DXZ327667:DXZ327677 EHV327667:EHV327677 ERR327667:ERR327677 FBN327667:FBN327677 FLJ327667:FLJ327677 FVF327667:FVF327677 GFB327667:GFB327677 GOX327667:GOX327677 GYT327667:GYT327677 HIP327667:HIP327677 HSL327667:HSL327677 ICH327667:ICH327677 IMD327667:IMD327677 IVZ327667:IVZ327677 JFV327667:JFV327677 JPR327667:JPR327677 JZN327667:JZN327677 KJJ327667:KJJ327677 KTF327667:KTF327677 LDB327667:LDB327677 LMX327667:LMX327677 LWT327667:LWT327677 MGP327667:MGP327677 MQL327667:MQL327677 NAH327667:NAH327677 NKD327667:NKD327677 NTZ327667:NTZ327677 ODV327667:ODV327677 ONR327667:ONR327677 OXN327667:OXN327677 PHJ327667:PHJ327677 PRF327667:PRF327677 QBB327667:QBB327677 QKX327667:QKX327677 QUT327667:QUT327677 REP327667:REP327677 ROL327667:ROL327677 RYH327667:RYH327677 SID327667:SID327677 SRZ327667:SRZ327677 TBV327667:TBV327677 TLR327667:TLR327677 TVN327667:TVN327677 UFJ327667:UFJ327677 UPF327667:UPF327677 UZB327667:UZB327677 VIX327667:VIX327677 VST327667:VST327677 WCP327667:WCP327677 WML327667:WML327677 WWH327667:WWH327677 Y393203:Y393213 JV393203:JV393213 TR393203:TR393213 ADN393203:ADN393213 ANJ393203:ANJ393213 AXF393203:AXF393213 BHB393203:BHB393213 BQX393203:BQX393213 CAT393203:CAT393213 CKP393203:CKP393213 CUL393203:CUL393213 DEH393203:DEH393213 DOD393203:DOD393213 DXZ393203:DXZ393213 EHV393203:EHV393213 ERR393203:ERR393213 FBN393203:FBN393213 FLJ393203:FLJ393213 FVF393203:FVF393213 GFB393203:GFB393213 GOX393203:GOX393213 GYT393203:GYT393213 HIP393203:HIP393213 HSL393203:HSL393213 ICH393203:ICH393213 IMD393203:IMD393213 IVZ393203:IVZ393213 JFV393203:JFV393213 JPR393203:JPR393213 JZN393203:JZN393213 KJJ393203:KJJ393213 KTF393203:KTF393213 LDB393203:LDB393213 LMX393203:LMX393213 LWT393203:LWT393213 MGP393203:MGP393213 MQL393203:MQL393213 NAH393203:NAH393213 NKD393203:NKD393213 NTZ393203:NTZ393213 ODV393203:ODV393213 ONR393203:ONR393213 OXN393203:OXN393213 PHJ393203:PHJ393213 PRF393203:PRF393213 QBB393203:QBB393213 QKX393203:QKX393213 QUT393203:QUT393213 REP393203:REP393213 ROL393203:ROL393213 RYH393203:RYH393213 SID393203:SID393213 SRZ393203:SRZ393213 TBV393203:TBV393213 TLR393203:TLR393213 TVN393203:TVN393213 UFJ393203:UFJ393213 UPF393203:UPF393213 UZB393203:UZB393213 VIX393203:VIX393213 VST393203:VST393213 WCP393203:WCP393213 WML393203:WML393213 WWH393203:WWH393213 Y458739:Y458749 JV458739:JV458749 TR458739:TR458749 ADN458739:ADN458749 ANJ458739:ANJ458749 AXF458739:AXF458749 BHB458739:BHB458749 BQX458739:BQX458749 CAT458739:CAT458749 CKP458739:CKP458749 CUL458739:CUL458749 DEH458739:DEH458749 DOD458739:DOD458749 DXZ458739:DXZ458749 EHV458739:EHV458749 ERR458739:ERR458749 FBN458739:FBN458749 FLJ458739:FLJ458749 FVF458739:FVF458749 GFB458739:GFB458749 GOX458739:GOX458749 GYT458739:GYT458749 HIP458739:HIP458749 HSL458739:HSL458749 ICH458739:ICH458749 IMD458739:IMD458749 IVZ458739:IVZ458749 JFV458739:JFV458749 JPR458739:JPR458749 JZN458739:JZN458749 KJJ458739:KJJ458749 KTF458739:KTF458749 LDB458739:LDB458749 LMX458739:LMX458749 LWT458739:LWT458749 MGP458739:MGP458749 MQL458739:MQL458749 NAH458739:NAH458749 NKD458739:NKD458749 NTZ458739:NTZ458749 ODV458739:ODV458749 ONR458739:ONR458749 OXN458739:OXN458749 PHJ458739:PHJ458749 PRF458739:PRF458749 QBB458739:QBB458749 QKX458739:QKX458749 QUT458739:QUT458749 REP458739:REP458749 ROL458739:ROL458749 RYH458739:RYH458749 SID458739:SID458749 SRZ458739:SRZ458749 TBV458739:TBV458749 TLR458739:TLR458749 TVN458739:TVN458749 UFJ458739:UFJ458749 UPF458739:UPF458749 UZB458739:UZB458749 VIX458739:VIX458749 VST458739:VST458749 WCP458739:WCP458749 WML458739:WML458749 WWH458739:WWH458749 Y524275:Y524285 JV524275:JV524285 TR524275:TR524285 ADN524275:ADN524285 ANJ524275:ANJ524285 AXF524275:AXF524285 BHB524275:BHB524285 BQX524275:BQX524285 CAT524275:CAT524285 CKP524275:CKP524285 CUL524275:CUL524285 DEH524275:DEH524285 DOD524275:DOD524285 DXZ524275:DXZ524285 EHV524275:EHV524285 ERR524275:ERR524285 FBN524275:FBN524285 FLJ524275:FLJ524285 FVF524275:FVF524285 GFB524275:GFB524285 GOX524275:GOX524285 GYT524275:GYT524285 HIP524275:HIP524285 HSL524275:HSL524285 ICH524275:ICH524285 IMD524275:IMD524285 IVZ524275:IVZ524285 JFV524275:JFV524285 JPR524275:JPR524285 JZN524275:JZN524285 KJJ524275:KJJ524285 KTF524275:KTF524285 LDB524275:LDB524285 LMX524275:LMX524285 LWT524275:LWT524285 MGP524275:MGP524285 MQL524275:MQL524285 NAH524275:NAH524285 NKD524275:NKD524285 NTZ524275:NTZ524285 ODV524275:ODV524285 ONR524275:ONR524285 OXN524275:OXN524285 PHJ524275:PHJ524285 PRF524275:PRF524285 QBB524275:QBB524285 QKX524275:QKX524285 QUT524275:QUT524285 REP524275:REP524285 ROL524275:ROL524285 RYH524275:RYH524285 SID524275:SID524285 SRZ524275:SRZ524285 TBV524275:TBV524285 TLR524275:TLR524285 TVN524275:TVN524285 UFJ524275:UFJ524285 UPF524275:UPF524285 UZB524275:UZB524285 VIX524275:VIX524285 VST524275:VST524285 WCP524275:WCP524285 WML524275:WML524285 WWH524275:WWH524285 Y589811:Y589821 JV589811:JV589821 TR589811:TR589821 ADN589811:ADN589821 ANJ589811:ANJ589821 AXF589811:AXF589821 BHB589811:BHB589821 BQX589811:BQX589821 CAT589811:CAT589821 CKP589811:CKP589821 CUL589811:CUL589821 DEH589811:DEH589821 DOD589811:DOD589821 DXZ589811:DXZ589821 EHV589811:EHV589821 ERR589811:ERR589821 FBN589811:FBN589821 FLJ589811:FLJ589821 FVF589811:FVF589821 GFB589811:GFB589821 GOX589811:GOX589821 GYT589811:GYT589821 HIP589811:HIP589821 HSL589811:HSL589821 ICH589811:ICH589821 IMD589811:IMD589821 IVZ589811:IVZ589821 JFV589811:JFV589821 JPR589811:JPR589821 JZN589811:JZN589821 KJJ589811:KJJ589821 KTF589811:KTF589821 LDB589811:LDB589821 LMX589811:LMX589821 LWT589811:LWT589821 MGP589811:MGP589821 MQL589811:MQL589821 NAH589811:NAH589821 NKD589811:NKD589821 NTZ589811:NTZ589821 ODV589811:ODV589821 ONR589811:ONR589821 OXN589811:OXN589821 PHJ589811:PHJ589821 PRF589811:PRF589821 QBB589811:QBB589821 QKX589811:QKX589821 QUT589811:QUT589821 REP589811:REP589821 ROL589811:ROL589821 RYH589811:RYH589821 SID589811:SID589821 SRZ589811:SRZ589821 TBV589811:TBV589821 TLR589811:TLR589821 TVN589811:TVN589821 UFJ589811:UFJ589821 UPF589811:UPF589821 UZB589811:UZB589821 VIX589811:VIX589821 VST589811:VST589821 WCP589811:WCP589821 WML589811:WML589821 WWH589811:WWH589821 Y655347:Y655357 JV655347:JV655357 TR655347:TR655357 ADN655347:ADN655357 ANJ655347:ANJ655357 AXF655347:AXF655357 BHB655347:BHB655357 BQX655347:BQX655357 CAT655347:CAT655357 CKP655347:CKP655357 CUL655347:CUL655357 DEH655347:DEH655357 DOD655347:DOD655357 DXZ655347:DXZ655357 EHV655347:EHV655357 ERR655347:ERR655357 FBN655347:FBN655357 FLJ655347:FLJ655357 FVF655347:FVF655357 GFB655347:GFB655357 GOX655347:GOX655357 GYT655347:GYT655357 HIP655347:HIP655357 HSL655347:HSL655357 ICH655347:ICH655357 IMD655347:IMD655357 IVZ655347:IVZ655357 JFV655347:JFV655357 JPR655347:JPR655357 JZN655347:JZN655357 KJJ655347:KJJ655357 KTF655347:KTF655357 LDB655347:LDB655357 LMX655347:LMX655357 LWT655347:LWT655357 MGP655347:MGP655357 MQL655347:MQL655357 NAH655347:NAH655357 NKD655347:NKD655357 NTZ655347:NTZ655357 ODV655347:ODV655357 ONR655347:ONR655357 OXN655347:OXN655357 PHJ655347:PHJ655357 PRF655347:PRF655357 QBB655347:QBB655357 QKX655347:QKX655357 QUT655347:QUT655357 REP655347:REP655357 ROL655347:ROL655357 RYH655347:RYH655357 SID655347:SID655357 SRZ655347:SRZ655357 TBV655347:TBV655357 TLR655347:TLR655357 TVN655347:TVN655357 UFJ655347:UFJ655357 UPF655347:UPF655357 UZB655347:UZB655357 VIX655347:VIX655357 VST655347:VST655357 WCP655347:WCP655357 WML655347:WML655357 WWH655347:WWH655357 Y720883:Y720893 JV720883:JV720893 TR720883:TR720893 ADN720883:ADN720893 ANJ720883:ANJ720893 AXF720883:AXF720893 BHB720883:BHB720893 BQX720883:BQX720893 CAT720883:CAT720893 CKP720883:CKP720893 CUL720883:CUL720893 DEH720883:DEH720893 DOD720883:DOD720893 DXZ720883:DXZ720893 EHV720883:EHV720893 ERR720883:ERR720893 FBN720883:FBN720893 FLJ720883:FLJ720893 FVF720883:FVF720893 GFB720883:GFB720893 GOX720883:GOX720893 GYT720883:GYT720893 HIP720883:HIP720893 HSL720883:HSL720893 ICH720883:ICH720893 IMD720883:IMD720893 IVZ720883:IVZ720893 JFV720883:JFV720893 JPR720883:JPR720893 JZN720883:JZN720893 KJJ720883:KJJ720893 KTF720883:KTF720893 LDB720883:LDB720893 LMX720883:LMX720893 LWT720883:LWT720893 MGP720883:MGP720893 MQL720883:MQL720893 NAH720883:NAH720893 NKD720883:NKD720893 NTZ720883:NTZ720893 ODV720883:ODV720893 ONR720883:ONR720893 OXN720883:OXN720893 PHJ720883:PHJ720893 PRF720883:PRF720893 QBB720883:QBB720893 QKX720883:QKX720893 QUT720883:QUT720893 REP720883:REP720893 ROL720883:ROL720893 RYH720883:RYH720893 SID720883:SID720893 SRZ720883:SRZ720893 TBV720883:TBV720893 TLR720883:TLR720893 TVN720883:TVN720893 UFJ720883:UFJ720893 UPF720883:UPF720893 UZB720883:UZB720893 VIX720883:VIX720893 VST720883:VST720893 WCP720883:WCP720893 WML720883:WML720893 WWH720883:WWH720893 Y786419:Y786429 JV786419:JV786429 TR786419:TR786429 ADN786419:ADN786429 ANJ786419:ANJ786429 AXF786419:AXF786429 BHB786419:BHB786429 BQX786419:BQX786429 CAT786419:CAT786429 CKP786419:CKP786429 CUL786419:CUL786429 DEH786419:DEH786429 DOD786419:DOD786429 DXZ786419:DXZ786429 EHV786419:EHV786429 ERR786419:ERR786429 FBN786419:FBN786429 FLJ786419:FLJ786429 FVF786419:FVF786429 GFB786419:GFB786429 GOX786419:GOX786429 GYT786419:GYT786429 HIP786419:HIP786429 HSL786419:HSL786429 ICH786419:ICH786429 IMD786419:IMD786429 IVZ786419:IVZ786429 JFV786419:JFV786429 JPR786419:JPR786429 JZN786419:JZN786429 KJJ786419:KJJ786429 KTF786419:KTF786429 LDB786419:LDB786429 LMX786419:LMX786429 LWT786419:LWT786429 MGP786419:MGP786429 MQL786419:MQL786429 NAH786419:NAH786429 NKD786419:NKD786429 NTZ786419:NTZ786429 ODV786419:ODV786429 ONR786419:ONR786429 OXN786419:OXN786429 PHJ786419:PHJ786429 PRF786419:PRF786429 QBB786419:QBB786429 QKX786419:QKX786429 QUT786419:QUT786429 REP786419:REP786429 ROL786419:ROL786429 RYH786419:RYH786429 SID786419:SID786429 SRZ786419:SRZ786429 TBV786419:TBV786429 TLR786419:TLR786429 TVN786419:TVN786429 UFJ786419:UFJ786429 UPF786419:UPF786429 UZB786419:UZB786429 VIX786419:VIX786429 VST786419:VST786429 WCP786419:WCP786429 WML786419:WML786429 WWH786419:WWH786429 Y851955:Y851965 JV851955:JV851965 TR851955:TR851965 ADN851955:ADN851965 ANJ851955:ANJ851965 AXF851955:AXF851965 BHB851955:BHB851965 BQX851955:BQX851965 CAT851955:CAT851965 CKP851955:CKP851965 CUL851955:CUL851965 DEH851955:DEH851965 DOD851955:DOD851965 DXZ851955:DXZ851965 EHV851955:EHV851965 ERR851955:ERR851965 FBN851955:FBN851965 FLJ851955:FLJ851965 FVF851955:FVF851965 GFB851955:GFB851965 GOX851955:GOX851965 GYT851955:GYT851965 HIP851955:HIP851965 HSL851955:HSL851965 ICH851955:ICH851965 IMD851955:IMD851965 IVZ851955:IVZ851965 JFV851955:JFV851965 JPR851955:JPR851965 JZN851955:JZN851965 KJJ851955:KJJ851965 KTF851955:KTF851965 LDB851955:LDB851965 LMX851955:LMX851965 LWT851955:LWT851965 MGP851955:MGP851965 MQL851955:MQL851965 NAH851955:NAH851965 NKD851955:NKD851965 NTZ851955:NTZ851965 ODV851955:ODV851965 ONR851955:ONR851965 OXN851955:OXN851965 PHJ851955:PHJ851965 PRF851955:PRF851965 QBB851955:QBB851965 QKX851955:QKX851965 QUT851955:QUT851965 REP851955:REP851965 ROL851955:ROL851965 RYH851955:RYH851965 SID851955:SID851965 SRZ851955:SRZ851965 TBV851955:TBV851965 TLR851955:TLR851965 TVN851955:TVN851965 UFJ851955:UFJ851965 UPF851955:UPF851965 UZB851955:UZB851965 VIX851955:VIX851965 VST851955:VST851965 WCP851955:WCP851965 WML851955:WML851965 WWH851955:WWH851965 Y917491:Y917501 JV917491:JV917501 TR917491:TR917501 ADN917491:ADN917501 ANJ917491:ANJ917501 AXF917491:AXF917501 BHB917491:BHB917501 BQX917491:BQX917501 CAT917491:CAT917501 CKP917491:CKP917501 CUL917491:CUL917501 DEH917491:DEH917501 DOD917491:DOD917501 DXZ917491:DXZ917501 EHV917491:EHV917501 ERR917491:ERR917501 FBN917491:FBN917501 FLJ917491:FLJ917501 FVF917491:FVF917501 GFB917491:GFB917501 GOX917491:GOX917501 GYT917491:GYT917501 HIP917491:HIP917501 HSL917491:HSL917501 ICH917491:ICH917501 IMD917491:IMD917501 IVZ917491:IVZ917501 JFV917491:JFV917501 JPR917491:JPR917501 JZN917491:JZN917501 KJJ917491:KJJ917501 KTF917491:KTF917501 LDB917491:LDB917501 LMX917491:LMX917501 LWT917491:LWT917501 MGP917491:MGP917501 MQL917491:MQL917501 NAH917491:NAH917501 NKD917491:NKD917501 NTZ917491:NTZ917501 ODV917491:ODV917501 ONR917491:ONR917501 OXN917491:OXN917501 PHJ917491:PHJ917501 PRF917491:PRF917501 QBB917491:QBB917501 QKX917491:QKX917501 QUT917491:QUT917501 REP917491:REP917501 ROL917491:ROL917501 RYH917491:RYH917501 SID917491:SID917501 SRZ917491:SRZ917501 TBV917491:TBV917501 TLR917491:TLR917501 TVN917491:TVN917501 UFJ917491:UFJ917501 UPF917491:UPF917501 UZB917491:UZB917501 VIX917491:VIX917501 VST917491:VST917501 WCP917491:WCP917501 WML917491:WML917501 WWH917491:WWH917501 Y983027:Y983037 JV983027:JV983037 TR983027:TR983037 ADN983027:ADN983037 ANJ983027:ANJ983037 AXF983027:AXF983037 BHB983027:BHB983037 BQX983027:BQX983037 CAT983027:CAT983037 CKP983027:CKP983037 CUL983027:CUL983037 DEH983027:DEH983037 DOD983027:DOD983037 DXZ983027:DXZ983037 EHV983027:EHV983037 ERR983027:ERR983037 FBN983027:FBN983037 FLJ983027:FLJ983037 FVF983027:FVF983037 GFB983027:GFB983037 GOX983027:GOX983037 GYT983027:GYT983037 HIP983027:HIP983037 HSL983027:HSL983037 ICH983027:ICH983037 IMD983027:IMD983037 IVZ983027:IVZ983037 JFV983027:JFV983037 JPR983027:JPR983037 JZN983027:JZN983037 KJJ983027:KJJ983037 KTF983027:KTF983037 LDB983027:LDB983037 LMX983027:LMX983037 LWT983027:LWT983037 MGP983027:MGP983037 MQL983027:MQL983037 NAH983027:NAH983037 NKD983027:NKD983037 NTZ983027:NTZ983037 ODV983027:ODV983037 ONR983027:ONR983037 OXN983027:OXN983037 PHJ983027:PHJ983037 PRF983027:PRF983037 QBB983027:QBB983037 QKX983027:QKX983037 QUT983027:QUT983037 REP983027:REP983037 ROL983027:ROL983037 RYH983027:RYH983037 SID983027:SID983037 SRZ983027:SRZ983037 TBV983027:TBV983037 TLR983027:TLR983037 TVN983027:TVN983037 UFJ983027:UFJ983037 UPF983027:UPF983037 UZB983027:UZB983037 VIX983027:VIX983037 JC59:JC79">
      <formula1>25</formula1>
      <formula2>50</formula2>
    </dataValidation>
    <dataValidation allowBlank="1" showInputMessage="1" showErrorMessage="1" promptTitle="Spojení přes fyzické osoby" prompt="Uveďte všechny podnikatele, kteří jsou spojeni (podíl přes 50%) prostřednictvím fyzické osoby nebo skupiny fyzických osob (nepodnikatelů) jednajících společně a zároveň působících na stejném nebo sousedním trhu." sqref="B65536:C65536 IW65536 SS65536 ACO65536 AMK65536 AWG65536 BGC65536 BPY65536 BZU65536 CJQ65536 CTM65536 DDI65536 DNE65536 DXA65536 EGW65536 EQS65536 FAO65536 FKK65536 FUG65536 GEC65536 GNY65536 GXU65536 HHQ65536 HRM65536 IBI65536 ILE65536 IVA65536 JEW65536 JOS65536 JYO65536 KIK65536 KSG65536 LCC65536 LLY65536 LVU65536 MFQ65536 MPM65536 MZI65536 NJE65536 NTA65536 OCW65536 OMS65536 OWO65536 PGK65536 PQG65536 QAC65536 QJY65536 QTU65536 RDQ65536 RNM65536 RXI65536 SHE65536 SRA65536 TAW65536 TKS65536 TUO65536 UEK65536 UOG65536 UYC65536 VHY65536 VRU65536 WBQ65536 WLM65536 WVI65536 B131072:C131072 IW131072 SS131072 ACO131072 AMK131072 AWG131072 BGC131072 BPY131072 BZU131072 CJQ131072 CTM131072 DDI131072 DNE131072 DXA131072 EGW131072 EQS131072 FAO131072 FKK131072 FUG131072 GEC131072 GNY131072 GXU131072 HHQ131072 HRM131072 IBI131072 ILE131072 IVA131072 JEW131072 JOS131072 JYO131072 KIK131072 KSG131072 LCC131072 LLY131072 LVU131072 MFQ131072 MPM131072 MZI131072 NJE131072 NTA131072 OCW131072 OMS131072 OWO131072 PGK131072 PQG131072 QAC131072 QJY131072 QTU131072 RDQ131072 RNM131072 RXI131072 SHE131072 SRA131072 TAW131072 TKS131072 TUO131072 UEK131072 UOG131072 UYC131072 VHY131072 VRU131072 WBQ131072 WLM131072 WVI131072 B196608:C196608 IW196608 SS196608 ACO196608 AMK196608 AWG196608 BGC196608 BPY196608 BZU196608 CJQ196608 CTM196608 DDI196608 DNE196608 DXA196608 EGW196608 EQS196608 FAO196608 FKK196608 FUG196608 GEC196608 GNY196608 GXU196608 HHQ196608 HRM196608 IBI196608 ILE196608 IVA196608 JEW196608 JOS196608 JYO196608 KIK196608 KSG196608 LCC196608 LLY196608 LVU196608 MFQ196608 MPM196608 MZI196608 NJE196608 NTA196608 OCW196608 OMS196608 OWO196608 PGK196608 PQG196608 QAC196608 QJY196608 QTU196608 RDQ196608 RNM196608 RXI196608 SHE196608 SRA196608 TAW196608 TKS196608 TUO196608 UEK196608 UOG196608 UYC196608 VHY196608 VRU196608 WBQ196608 WLM196608 WVI196608 B262144:C262144 IW262144 SS262144 ACO262144 AMK262144 AWG262144 BGC262144 BPY262144 BZU262144 CJQ262144 CTM262144 DDI262144 DNE262144 DXA262144 EGW262144 EQS262144 FAO262144 FKK262144 FUG262144 GEC262144 GNY262144 GXU262144 HHQ262144 HRM262144 IBI262144 ILE262144 IVA262144 JEW262144 JOS262144 JYO262144 KIK262144 KSG262144 LCC262144 LLY262144 LVU262144 MFQ262144 MPM262144 MZI262144 NJE262144 NTA262144 OCW262144 OMS262144 OWO262144 PGK262144 PQG262144 QAC262144 QJY262144 QTU262144 RDQ262144 RNM262144 RXI262144 SHE262144 SRA262144 TAW262144 TKS262144 TUO262144 UEK262144 UOG262144 UYC262144 VHY262144 VRU262144 WBQ262144 WLM262144 WVI262144 B327680:C327680 IW327680 SS327680 ACO327680 AMK327680 AWG327680 BGC327680 BPY327680 BZU327680 CJQ327680 CTM327680 DDI327680 DNE327680 DXA327680 EGW327680 EQS327680 FAO327680 FKK327680 FUG327680 GEC327680 GNY327680 GXU327680 HHQ327680 HRM327680 IBI327680 ILE327680 IVA327680 JEW327680 JOS327680 JYO327680 KIK327680 KSG327680 LCC327680 LLY327680 LVU327680 MFQ327680 MPM327680 MZI327680 NJE327680 NTA327680 OCW327680 OMS327680 OWO327680 PGK327680 PQG327680 QAC327680 QJY327680 QTU327680 RDQ327680 RNM327680 RXI327680 SHE327680 SRA327680 TAW327680 TKS327680 TUO327680 UEK327680 UOG327680 UYC327680 VHY327680 VRU327680 WBQ327680 WLM327680 WVI327680 B393216:C393216 IW393216 SS393216 ACO393216 AMK393216 AWG393216 BGC393216 BPY393216 BZU393216 CJQ393216 CTM393216 DDI393216 DNE393216 DXA393216 EGW393216 EQS393216 FAO393216 FKK393216 FUG393216 GEC393216 GNY393216 GXU393216 HHQ393216 HRM393216 IBI393216 ILE393216 IVA393216 JEW393216 JOS393216 JYO393216 KIK393216 KSG393216 LCC393216 LLY393216 LVU393216 MFQ393216 MPM393216 MZI393216 NJE393216 NTA393216 OCW393216 OMS393216 OWO393216 PGK393216 PQG393216 QAC393216 QJY393216 QTU393216 RDQ393216 RNM393216 RXI393216 SHE393216 SRA393216 TAW393216 TKS393216 TUO393216 UEK393216 UOG393216 UYC393216 VHY393216 VRU393216 WBQ393216 WLM393216 WVI393216 B458752:C458752 IW458752 SS458752 ACO458752 AMK458752 AWG458752 BGC458752 BPY458752 BZU458752 CJQ458752 CTM458752 DDI458752 DNE458752 DXA458752 EGW458752 EQS458752 FAO458752 FKK458752 FUG458752 GEC458752 GNY458752 GXU458752 HHQ458752 HRM458752 IBI458752 ILE458752 IVA458752 JEW458752 JOS458752 JYO458752 KIK458752 KSG458752 LCC458752 LLY458752 LVU458752 MFQ458752 MPM458752 MZI458752 NJE458752 NTA458752 OCW458752 OMS458752 OWO458752 PGK458752 PQG458752 QAC458752 QJY458752 QTU458752 RDQ458752 RNM458752 RXI458752 SHE458752 SRA458752 TAW458752 TKS458752 TUO458752 UEK458752 UOG458752 UYC458752 VHY458752 VRU458752 WBQ458752 WLM458752 WVI458752 B524288:C524288 IW524288 SS524288 ACO524288 AMK524288 AWG524288 BGC524288 BPY524288 BZU524288 CJQ524288 CTM524288 DDI524288 DNE524288 DXA524288 EGW524288 EQS524288 FAO524288 FKK524288 FUG524288 GEC524288 GNY524288 GXU524288 HHQ524288 HRM524288 IBI524288 ILE524288 IVA524288 JEW524288 JOS524288 JYO524288 KIK524288 KSG524288 LCC524288 LLY524288 LVU524288 MFQ524288 MPM524288 MZI524288 NJE524288 NTA524288 OCW524288 OMS524288 OWO524288 PGK524288 PQG524288 QAC524288 QJY524288 QTU524288 RDQ524288 RNM524288 RXI524288 SHE524288 SRA524288 TAW524288 TKS524288 TUO524288 UEK524288 UOG524288 UYC524288 VHY524288 VRU524288 WBQ524288 WLM524288 WVI524288 B589824:C589824 IW589824 SS589824 ACO589824 AMK589824 AWG589824 BGC589824 BPY589824 BZU589824 CJQ589824 CTM589824 DDI589824 DNE589824 DXA589824 EGW589824 EQS589824 FAO589824 FKK589824 FUG589824 GEC589824 GNY589824 GXU589824 HHQ589824 HRM589824 IBI589824 ILE589824 IVA589824 JEW589824 JOS589824 JYO589824 KIK589824 KSG589824 LCC589824 LLY589824 LVU589824 MFQ589824 MPM589824 MZI589824 NJE589824 NTA589824 OCW589824 OMS589824 OWO589824 PGK589824 PQG589824 QAC589824 QJY589824 QTU589824 RDQ589824 RNM589824 RXI589824 SHE589824 SRA589824 TAW589824 TKS589824 TUO589824 UEK589824 UOG589824 UYC589824 VHY589824 VRU589824 WBQ589824 WLM589824 WVI589824 B655360:C655360 IW655360 SS655360 ACO655360 AMK655360 AWG655360 BGC655360 BPY655360 BZU655360 CJQ655360 CTM655360 DDI655360 DNE655360 DXA655360 EGW655360 EQS655360 FAO655360 FKK655360 FUG655360 GEC655360 GNY655360 GXU655360 HHQ655360 HRM655360 IBI655360 ILE655360 IVA655360 JEW655360 JOS655360 JYO655360 KIK655360 KSG655360 LCC655360 LLY655360 LVU655360 MFQ655360 MPM655360 MZI655360 NJE655360 NTA655360 OCW655360 OMS655360 OWO655360 PGK655360 PQG655360 QAC655360 QJY655360 QTU655360 RDQ655360 RNM655360 RXI655360 SHE655360 SRA655360 TAW655360 TKS655360 TUO655360 UEK655360 UOG655360 UYC655360 VHY655360 VRU655360 WBQ655360 WLM655360 WVI655360 B720896:C720896 IW720896 SS720896 ACO720896 AMK720896 AWG720896 BGC720896 BPY720896 BZU720896 CJQ720896 CTM720896 DDI720896 DNE720896 DXA720896 EGW720896 EQS720896 FAO720896 FKK720896 FUG720896 GEC720896 GNY720896 GXU720896 HHQ720896 HRM720896 IBI720896 ILE720896 IVA720896 JEW720896 JOS720896 JYO720896 KIK720896 KSG720896 LCC720896 LLY720896 LVU720896 MFQ720896 MPM720896 MZI720896 NJE720896 NTA720896 OCW720896 OMS720896 OWO720896 PGK720896 PQG720896 QAC720896 QJY720896 QTU720896 RDQ720896 RNM720896 RXI720896 SHE720896 SRA720896 TAW720896 TKS720896 TUO720896 UEK720896 UOG720896 UYC720896 VHY720896 VRU720896 WBQ720896 WLM720896 WVI720896 B786432:C786432 IW786432 SS786432 ACO786432 AMK786432 AWG786432 BGC786432 BPY786432 BZU786432 CJQ786432 CTM786432 DDI786432 DNE786432 DXA786432 EGW786432 EQS786432 FAO786432 FKK786432 FUG786432 GEC786432 GNY786432 GXU786432 HHQ786432 HRM786432 IBI786432 ILE786432 IVA786432 JEW786432 JOS786432 JYO786432 KIK786432 KSG786432 LCC786432 LLY786432 LVU786432 MFQ786432 MPM786432 MZI786432 NJE786432 NTA786432 OCW786432 OMS786432 OWO786432 PGK786432 PQG786432 QAC786432 QJY786432 QTU786432 RDQ786432 RNM786432 RXI786432 SHE786432 SRA786432 TAW786432 TKS786432 TUO786432 UEK786432 UOG786432 UYC786432 VHY786432 VRU786432 WBQ786432 WLM786432 WVI786432 B851968:C851968 IW851968 SS851968 ACO851968 AMK851968 AWG851968 BGC851968 BPY851968 BZU851968 CJQ851968 CTM851968 DDI851968 DNE851968 DXA851968 EGW851968 EQS851968 FAO851968 FKK851968 FUG851968 GEC851968 GNY851968 GXU851968 HHQ851968 HRM851968 IBI851968 ILE851968 IVA851968 JEW851968 JOS851968 JYO851968 KIK851968 KSG851968 LCC851968 LLY851968 LVU851968 MFQ851968 MPM851968 MZI851968 NJE851968 NTA851968 OCW851968 OMS851968 OWO851968 PGK851968 PQG851968 QAC851968 QJY851968 QTU851968 RDQ851968 RNM851968 RXI851968 SHE851968 SRA851968 TAW851968 TKS851968 TUO851968 UEK851968 UOG851968 UYC851968 VHY851968 VRU851968 WBQ851968 WLM851968 WVI851968 B917504:C917504 IW917504 SS917504 ACO917504 AMK917504 AWG917504 BGC917504 BPY917504 BZU917504 CJQ917504 CTM917504 DDI917504 DNE917504 DXA917504 EGW917504 EQS917504 FAO917504 FKK917504 FUG917504 GEC917504 GNY917504 GXU917504 HHQ917504 HRM917504 IBI917504 ILE917504 IVA917504 JEW917504 JOS917504 JYO917504 KIK917504 KSG917504 LCC917504 LLY917504 LVU917504 MFQ917504 MPM917504 MZI917504 NJE917504 NTA917504 OCW917504 OMS917504 OWO917504 PGK917504 PQG917504 QAC917504 QJY917504 QTU917504 RDQ917504 RNM917504 RXI917504 SHE917504 SRA917504 TAW917504 TKS917504 TUO917504 UEK917504 UOG917504 UYC917504 VHY917504 VRU917504 WBQ917504 WLM917504 WVI917504 B983040:C983040 IW983040 SS983040 ACO983040 AMK983040 AWG983040 BGC983040 BPY983040 BZU983040 CJQ983040 CTM983040 DDI983040 DNE983040 DXA983040 EGW983040 EQS983040 FAO983040 FKK983040 FUG983040 GEC983040 GNY983040 GXU983040 HHQ983040 HRM983040 IBI983040 ILE983040 IVA983040 JEW983040 JOS983040 JYO983040 KIK983040 KSG983040 LCC983040 LLY983040 LVU983040 MFQ983040 MPM983040 MZI983040 NJE983040 NTA983040 OCW983040 OMS983040 OWO983040 PGK983040 PQG983040 QAC983040 QJY983040 QTU983040 RDQ983040 RNM983040 RXI983040 SHE983040 SRA983040 TAW983040 TKS983040 TUO983040 UEK983040 UOG983040 UYC983040 VHY983040 VRU983040 WBQ983040 WLM983040 WVI983040"/>
    <dataValidation allowBlank="1" showErrorMessage="1" promptTitle="Spojený (propojený):" prompt="Uveďte všechny podnikatele, kteří mají „vazbu“ na žadatele vyšší než 50% a dále všechny podnikatele, kteří jsou s těmito podnikateli spojeni („vazba“ vyšší než 50%), a to buď bezprostředně, nebo jako součást řetězce spojených podnikatelů." sqref="B20 F35:F46 F20 B26:B53 B73 B25:E25 F26:F33"/>
    <dataValidation allowBlank="1" showErrorMessage="1" promptTitle="Uzavřené účetní období" prompt="Vložte hodnoty za jednotlivé spojené podnikatele, a to vždy za jejich poslední uzavřené účetní období. Období se nemusí za jednotlivé propojené podnikatele shodovat)." sqref="AD25 K25 U25"/>
    <dataValidation type="list" allowBlank="1" showInputMessage="1" showErrorMessage="1" sqref="I14">
      <formula1>ANONE</formula1>
    </dataValidation>
    <dataValidation allowBlank="1" showErrorMessage="1" promptTitle="Partnerský podnik" prompt="Uveďte všechny podnikatele, kteří mají „vazbu“ na žadatele vyšší nebo rovnu 25% a menší nebo rovnu 50%. Dále pak všechny podnikatele, kteří jsou spojeni s partnerem („vazba“ vyšší než 50% na tohoto podnikatele)." sqref="B58:F58"/>
    <dataValidation type="whole" allowBlank="1" showErrorMessage="1" errorTitle="Partnerský podnikatel" error="Hodnota musí být v intervalu min. 25%  (včetně) a max. 50% (včetně)." promptTitle="Podíl u podnikatele" prompt="V případě partnera s přímou vazbou na žadatele zadejte procentuální výši „vazby“ (od 25% včetně  - do 50% včetně). U podnikatelů spojených s partnerem zadejte stejné procento, jako je výše „vazby“ partnera vůči žadateli._x000a_" sqref="N58:N72 N74:N79 X58:X72 X74:X79 AG58:AG72 AG74:AG79">
      <formula1>25</formula1>
      <formula2>50</formula2>
    </dataValidation>
    <dataValidation allowBlank="1" showErrorMessage="1" sqref="B59:E72"/>
    <dataValidation type="whole" allowBlank="1" errorTitle="Partnerský podnikatel" error="Hodnota musí být v intervalu min. 25%  (včetně) a max. 50% (včetně)." promptTitle="Podíl u podnikatele" prompt="V případě partnera s přímou vazbou na žadatele zadejte procentuální výši „vazby“ (od 25% včetně  - do 50% včetně). U podnikatelů spojených s partnerem zadejte stejné procento, jako je výše „vazby“ partnera vůči žadateli._x000a_" sqref="AD74:AF79 AD58:AF72 U74:W79 U58:W72">
      <formula1>25</formula1>
      <formula2>50</formula2>
    </dataValidation>
    <dataValidation allowBlank="1" showInputMessage="1" sqref="K58:M72 K74:M79"/>
    <dataValidation type="list" operator="equal" allowBlank="1" showInputMessage="1" showErrorMessage="1" sqref="I12:L12">
      <formula1>ciselnik</formula1>
    </dataValidation>
  </dataValidations>
  <pageMargins left="0.23622047244094491" right="0.19685039370078741" top="0.23622047244094491" bottom="0.23622047244094491" header="0.11811023622047245" footer="0.11811023622047245"/>
  <pageSetup paperSize="9" scale="63" orientation="landscape" r:id="rId1"/>
  <rowBreaks count="1" manualBreakCount="1">
    <brk id="91" max="16383" man="1"/>
  </rowBreaks>
  <ignoredErrors>
    <ignoredError sqref="T25:T34 T48:T49 AC48:AC51 AC53 T58:T72 AC58:AC72 T74:T79 AC74:AC79 T50:T53 T35:T46 AC25 AC26:AC46" evalError="1"/>
    <ignoredError sqref="AC52" evalError="1" formula="1"/>
  </ignoredErrors>
  <legacyDrawing r:id="rId2"/>
  <extLst>
    <ext xmlns:x14="http://schemas.microsoft.com/office/spreadsheetml/2009/9/main" uri="{78C0D931-6437-407d-A8EE-F0AAD7539E65}">
      <x14:conditionalFormattings>
        <x14:conditionalFormatting xmlns:xm="http://schemas.microsoft.com/office/excel/2006/main">
          <x14:cfRule type="expression" priority="124" id="{F0D07001-F42F-48A9-A535-B38B38AB57E1}">
            <xm:f>$I$12='Výpočty MSP'!$A$46</xm:f>
            <x14:dxf>
              <fill>
                <patternFill>
                  <bgColor rgb="FFFFC000"/>
                </patternFill>
              </fill>
            </x14:dxf>
          </x14:cfRule>
          <x14:cfRule type="expression" priority="125" id="{EE2CA0E8-02A0-4B98-9942-28CC4C38680B}">
            <xm:f>'Výpočty MSP'!$A$46</xm:f>
            <x14:dxf/>
          </x14:cfRule>
          <xm:sqref>K20:M20</xm:sqref>
        </x14:conditionalFormatting>
        <x14:conditionalFormatting xmlns:xm="http://schemas.microsoft.com/office/excel/2006/main">
          <x14:cfRule type="expression" priority="126" id="{A7C842A3-2BE3-42E0-B18C-B5FD9C570F80}">
            <xm:f>$I$12='Výpočty MSP'!$A$46</xm:f>
            <x14:dxf>
              <fill>
                <patternFill>
                  <bgColor theme="1"/>
                </patternFill>
              </fill>
            </x14:dxf>
          </x14:cfRule>
          <xm:sqref>T20:W20 AC20:AF20 I14:L14</xm:sqref>
        </x14:conditionalFormatting>
        <x14:conditionalFormatting xmlns:xm="http://schemas.microsoft.com/office/excel/2006/main">
          <x14:cfRule type="expression" priority="54" id="{88A28837-9905-4456-AD0A-EFC9D40A904A}">
            <xm:f>J25:J46='Výpočty MSP'!$A$61</xm:f>
            <x14:dxf>
              <fill>
                <patternFill>
                  <bgColor theme="1"/>
                </patternFill>
              </fill>
            </x14:dxf>
          </x14:cfRule>
          <xm:sqref>T25:T46</xm:sqref>
        </x14:conditionalFormatting>
        <x14:conditionalFormatting xmlns:xm="http://schemas.microsoft.com/office/excel/2006/main">
          <x14:cfRule type="expression" priority="52" id="{12A2E487-DFD4-44EC-B8ED-39FAD6954907}">
            <xm:f>J25:J46='Výpočty MSP'!$A$61</xm:f>
            <x14:dxf>
              <fill>
                <patternFill>
                  <bgColor theme="1"/>
                </patternFill>
              </fill>
            </x14:dxf>
          </x14:cfRule>
          <xm:sqref>AC25:AC46</xm:sqref>
        </x14:conditionalFormatting>
        <x14:conditionalFormatting xmlns:xm="http://schemas.microsoft.com/office/excel/2006/main">
          <x14:cfRule type="expression" priority="51" id="{7B21BB4B-C45E-424E-B8FD-57A65C06D86F}">
            <xm:f>J25:J46='Výpočty MSP'!$A$61</xm:f>
            <x14:dxf>
              <font>
                <color theme="0"/>
              </font>
              <fill>
                <patternFill>
                  <bgColor theme="1"/>
                </patternFill>
              </fill>
            </x14:dxf>
          </x14:cfRule>
          <xm:sqref>U25:U46</xm:sqref>
        </x14:conditionalFormatting>
        <x14:conditionalFormatting xmlns:xm="http://schemas.microsoft.com/office/excel/2006/main">
          <x14:cfRule type="expression" priority="50" id="{74E83BAB-4E81-44E0-AEA9-446B0E6275C7}">
            <xm:f>J25:J46='Výpočty MSP'!$A$61</xm:f>
            <x14:dxf>
              <font>
                <color theme="0"/>
              </font>
              <fill>
                <patternFill>
                  <bgColor theme="1"/>
                </patternFill>
              </fill>
            </x14:dxf>
          </x14:cfRule>
          <xm:sqref>V25:V46</xm:sqref>
        </x14:conditionalFormatting>
        <x14:conditionalFormatting xmlns:xm="http://schemas.microsoft.com/office/excel/2006/main">
          <x14:cfRule type="expression" priority="49" id="{F106A2CF-A996-43FC-ADF4-7BABC14E6952}">
            <xm:f>J25:J46='Výpočty MSP'!$A$61</xm:f>
            <x14:dxf>
              <font>
                <color theme="0"/>
              </font>
              <fill>
                <patternFill>
                  <bgColor theme="1"/>
                </patternFill>
              </fill>
            </x14:dxf>
          </x14:cfRule>
          <xm:sqref>W25:W46</xm:sqref>
        </x14:conditionalFormatting>
        <x14:conditionalFormatting xmlns:xm="http://schemas.microsoft.com/office/excel/2006/main">
          <x14:cfRule type="expression" priority="48" id="{DFE31421-AD63-4840-A210-DD20FBCB6CF9}">
            <xm:f>J25:J46='Výpočty MSP'!$A$61</xm:f>
            <x14:dxf>
              <font>
                <color theme="0"/>
              </font>
              <fill>
                <patternFill>
                  <bgColor theme="1"/>
                </patternFill>
              </fill>
            </x14:dxf>
          </x14:cfRule>
          <xm:sqref>AD25:AD46</xm:sqref>
        </x14:conditionalFormatting>
        <x14:conditionalFormatting xmlns:xm="http://schemas.microsoft.com/office/excel/2006/main">
          <x14:cfRule type="expression" priority="47" id="{DCAE0858-C3E5-4F72-A971-0ACA97B12212}">
            <xm:f>J25:J46='Výpočty MSP'!$A$61</xm:f>
            <x14:dxf>
              <font>
                <color theme="0"/>
              </font>
              <fill>
                <patternFill>
                  <bgColor theme="1"/>
                </patternFill>
              </fill>
            </x14:dxf>
          </x14:cfRule>
          <xm:sqref>AE25:AE46</xm:sqref>
        </x14:conditionalFormatting>
        <x14:conditionalFormatting xmlns:xm="http://schemas.microsoft.com/office/excel/2006/main">
          <x14:cfRule type="expression" priority="46" id="{5F12371D-24F4-4455-8FF4-6DDB5FE6C243}">
            <xm:f>J25:J46='Výpočty MSP'!$A$61</xm:f>
            <x14:dxf>
              <font>
                <color theme="0"/>
              </font>
              <fill>
                <patternFill>
                  <bgColor theme="1"/>
                </patternFill>
              </fill>
            </x14:dxf>
          </x14:cfRule>
          <xm:sqref>AF25:AF46</xm:sqref>
        </x14:conditionalFormatting>
        <x14:conditionalFormatting xmlns:xm="http://schemas.microsoft.com/office/excel/2006/main">
          <x14:cfRule type="expression" priority="44" id="{F128A2FD-F369-4770-99D3-669CA83DF844}">
            <xm:f>J48:J53='Výpočty MSP'!$A$61</xm:f>
            <x14:dxf>
              <font>
                <color theme="0"/>
              </font>
              <fill>
                <patternFill>
                  <bgColor theme="1"/>
                </patternFill>
              </fill>
            </x14:dxf>
          </x14:cfRule>
          <xm:sqref>U48:U53</xm:sqref>
        </x14:conditionalFormatting>
        <x14:conditionalFormatting xmlns:xm="http://schemas.microsoft.com/office/excel/2006/main">
          <x14:cfRule type="expression" priority="43" id="{10663112-99E5-487B-B178-977298AB46C6}">
            <xm:f>J48:J53='Výpočty MSP'!$A$61</xm:f>
            <x14:dxf>
              <font>
                <color theme="0"/>
              </font>
              <fill>
                <patternFill>
                  <bgColor theme="1"/>
                </patternFill>
              </fill>
            </x14:dxf>
          </x14:cfRule>
          <xm:sqref>V48:V53</xm:sqref>
        </x14:conditionalFormatting>
        <x14:conditionalFormatting xmlns:xm="http://schemas.microsoft.com/office/excel/2006/main">
          <x14:cfRule type="expression" priority="42" id="{38933768-8618-48C1-A1F6-3DCCA792C3D5}">
            <xm:f>J48:J53='Výpočty MSP'!$A$61</xm:f>
            <x14:dxf>
              <font>
                <color theme="0"/>
              </font>
              <fill>
                <patternFill>
                  <bgColor theme="1"/>
                </patternFill>
              </fill>
            </x14:dxf>
          </x14:cfRule>
          <xm:sqref>W48:W53</xm:sqref>
        </x14:conditionalFormatting>
        <x14:conditionalFormatting xmlns:xm="http://schemas.microsoft.com/office/excel/2006/main">
          <x14:cfRule type="expression" priority="41" id="{549D7FBF-9B5D-47E3-9F1C-8A5596EEBE65}">
            <xm:f>J48:J53='Výpočty MSP'!$A$61</xm:f>
            <x14:dxf>
              <fill>
                <patternFill>
                  <bgColor theme="1"/>
                </patternFill>
              </fill>
            </x14:dxf>
          </x14:cfRule>
          <xm:sqref>T48:T53</xm:sqref>
        </x14:conditionalFormatting>
        <x14:conditionalFormatting xmlns:xm="http://schemas.microsoft.com/office/excel/2006/main">
          <x14:cfRule type="expression" priority="40" id="{66F674FA-DC74-46AA-978D-CEA4CCC0B8ED}">
            <xm:f>J48:J53='Výpočty MSP'!$A$61</xm:f>
            <x14:dxf>
              <fill>
                <patternFill>
                  <bgColor theme="1"/>
                </patternFill>
              </fill>
            </x14:dxf>
          </x14:cfRule>
          <xm:sqref>AC48:AC53</xm:sqref>
        </x14:conditionalFormatting>
        <x14:conditionalFormatting xmlns:xm="http://schemas.microsoft.com/office/excel/2006/main">
          <x14:cfRule type="expression" priority="39" id="{8891521A-95A1-4AD3-AF9A-8ABC3CAC250F}">
            <xm:f>J48:J53='Výpočty MSP'!$A$61</xm:f>
            <x14:dxf>
              <font>
                <color theme="0"/>
              </font>
              <fill>
                <patternFill>
                  <bgColor theme="1"/>
                </patternFill>
              </fill>
            </x14:dxf>
          </x14:cfRule>
          <xm:sqref>AD48:AD53</xm:sqref>
        </x14:conditionalFormatting>
        <x14:conditionalFormatting xmlns:xm="http://schemas.microsoft.com/office/excel/2006/main">
          <x14:cfRule type="expression" priority="38" id="{CEE12590-B40B-4C45-8974-778CF551203A}">
            <xm:f>J48:J53='Výpočty MSP'!$A$61</xm:f>
            <x14:dxf>
              <font>
                <color theme="0"/>
              </font>
              <fill>
                <patternFill>
                  <bgColor theme="1"/>
                </patternFill>
              </fill>
            </x14:dxf>
          </x14:cfRule>
          <xm:sqref>AE48:AE53</xm:sqref>
        </x14:conditionalFormatting>
        <x14:conditionalFormatting xmlns:xm="http://schemas.microsoft.com/office/excel/2006/main">
          <x14:cfRule type="expression" priority="37" id="{0E41EB68-B5A7-45BB-B209-7E9FD901A82F}">
            <xm:f>J48:J53='Výpočty MSP'!$A$61</xm:f>
            <x14:dxf>
              <font>
                <color theme="0"/>
              </font>
              <fill>
                <patternFill>
                  <bgColor theme="1"/>
                </patternFill>
              </fill>
            </x14:dxf>
          </x14:cfRule>
          <xm:sqref>AF48:AF53</xm:sqref>
        </x14:conditionalFormatting>
        <x14:conditionalFormatting xmlns:xm="http://schemas.microsoft.com/office/excel/2006/main">
          <x14:cfRule type="expression" priority="36" id="{BBD38CE2-A208-46D3-BA23-E1ECDFEC14A0}">
            <xm:f>J58:J72='Výpočty MSP'!$A$61</xm:f>
            <x14:dxf>
              <fill>
                <patternFill>
                  <bgColor theme="1"/>
                </patternFill>
              </fill>
            </x14:dxf>
          </x14:cfRule>
          <xm:sqref>T58:T72</xm:sqref>
        </x14:conditionalFormatting>
        <x14:conditionalFormatting xmlns:xm="http://schemas.microsoft.com/office/excel/2006/main">
          <x14:cfRule type="expression" priority="35" id="{FA9F7516-B081-41B9-88CF-95D66AD8F965}">
            <xm:f>J58:J72='Výpočty MSP'!$A$61</xm:f>
            <x14:dxf>
              <fill>
                <patternFill>
                  <bgColor theme="1"/>
                </patternFill>
              </fill>
            </x14:dxf>
          </x14:cfRule>
          <xm:sqref>AC58:AC72</xm:sqref>
        </x14:conditionalFormatting>
        <x14:conditionalFormatting xmlns:xm="http://schemas.microsoft.com/office/excel/2006/main">
          <x14:cfRule type="expression" priority="34" id="{27E1064F-26BF-47FA-BE64-53F0B9AF94B6}">
            <xm:f>J74:J79='Výpočty MSP'!$A$61</xm:f>
            <x14:dxf>
              <fill>
                <patternFill>
                  <bgColor theme="1"/>
                </patternFill>
              </fill>
            </x14:dxf>
          </x14:cfRule>
          <xm:sqref>T74:T79</xm:sqref>
        </x14:conditionalFormatting>
        <x14:conditionalFormatting xmlns:xm="http://schemas.microsoft.com/office/excel/2006/main">
          <x14:cfRule type="expression" priority="33" id="{5C72BB0C-698B-44BD-9B33-FC6243E44573}">
            <xm:f>J74:J79='Výpočty MSP'!$A$61</xm:f>
            <x14:dxf>
              <fill>
                <patternFill>
                  <bgColor theme="1"/>
                </patternFill>
              </fill>
            </x14:dxf>
          </x14:cfRule>
          <xm:sqref>AC74:AC79</xm:sqref>
        </x14:conditionalFormatting>
        <x14:conditionalFormatting xmlns:xm="http://schemas.microsoft.com/office/excel/2006/main">
          <x14:cfRule type="expression" priority="32" id="{739CBD68-1B87-406B-AC3A-593FEA02329B}">
            <xm:f>J58:J72='Výpočty MSP'!$A$61</xm:f>
            <x14:dxf>
              <font>
                <color theme="0"/>
              </font>
              <fill>
                <patternFill>
                  <bgColor theme="1"/>
                </patternFill>
              </fill>
            </x14:dxf>
          </x14:cfRule>
          <xm:sqref>U58:U72</xm:sqref>
        </x14:conditionalFormatting>
        <x14:conditionalFormatting xmlns:xm="http://schemas.microsoft.com/office/excel/2006/main">
          <x14:cfRule type="expression" priority="31" id="{0D6E28B1-AA62-49F9-A7F5-46B368DF5B02}">
            <xm:f>J58:J72='Výpočty MSP'!$A$61</xm:f>
            <x14:dxf>
              <font>
                <color theme="0"/>
              </font>
              <fill>
                <patternFill>
                  <bgColor theme="1"/>
                </patternFill>
              </fill>
            </x14:dxf>
          </x14:cfRule>
          <xm:sqref>V58:V72</xm:sqref>
        </x14:conditionalFormatting>
        <x14:conditionalFormatting xmlns:xm="http://schemas.microsoft.com/office/excel/2006/main">
          <x14:cfRule type="expression" priority="30" id="{99ABDE8D-696A-423C-81DB-CA3F6B7944A8}">
            <xm:f>J58:J72='Výpočty MSP'!$A$61</xm:f>
            <x14:dxf>
              <font>
                <color theme="0"/>
              </font>
              <fill>
                <patternFill>
                  <bgColor theme="1"/>
                </patternFill>
              </fill>
            </x14:dxf>
          </x14:cfRule>
          <xm:sqref>W58:W72</xm:sqref>
        </x14:conditionalFormatting>
        <x14:conditionalFormatting xmlns:xm="http://schemas.microsoft.com/office/excel/2006/main">
          <x14:cfRule type="expression" priority="29" id="{9F431A84-B0B0-4300-AE31-73BB379B2760}">
            <xm:f>J58:J72='Výpočty MSP'!$A$61</xm:f>
            <x14:dxf>
              <font>
                <color theme="0"/>
              </font>
              <fill>
                <patternFill>
                  <bgColor theme="1"/>
                </patternFill>
              </fill>
            </x14:dxf>
          </x14:cfRule>
          <xm:sqref>X58:X72</xm:sqref>
        </x14:conditionalFormatting>
        <x14:conditionalFormatting xmlns:xm="http://schemas.microsoft.com/office/excel/2006/main">
          <x14:cfRule type="expression" priority="28" id="{F2863BD8-A57E-4CA4-AC38-7B1E6E9BD8F6}">
            <xm:f>J58:J72='Výpočty MSP'!$A$61</xm:f>
            <x14:dxf>
              <font>
                <color theme="0"/>
              </font>
              <fill>
                <patternFill>
                  <bgColor theme="1"/>
                </patternFill>
              </fill>
            </x14:dxf>
          </x14:cfRule>
          <xm:sqref>AD58:AD72</xm:sqref>
        </x14:conditionalFormatting>
        <x14:conditionalFormatting xmlns:xm="http://schemas.microsoft.com/office/excel/2006/main">
          <x14:cfRule type="expression" priority="27" id="{9647D7E6-DD9F-4B9A-B181-121F92330A90}">
            <xm:f>J58:J72='Výpočty MSP'!$A$61</xm:f>
            <x14:dxf>
              <font>
                <color theme="0"/>
              </font>
              <fill>
                <patternFill>
                  <bgColor theme="1"/>
                </patternFill>
              </fill>
            </x14:dxf>
          </x14:cfRule>
          <xm:sqref>AE58:AE72</xm:sqref>
        </x14:conditionalFormatting>
        <x14:conditionalFormatting xmlns:xm="http://schemas.microsoft.com/office/excel/2006/main">
          <x14:cfRule type="expression" priority="26" id="{D7736A36-C1EF-4CD3-9474-0C22E768D7B3}">
            <xm:f>J58:J72='Výpočty MSP'!$A$61</xm:f>
            <x14:dxf>
              <font>
                <color theme="0"/>
              </font>
              <fill>
                <patternFill>
                  <bgColor theme="1"/>
                </patternFill>
              </fill>
            </x14:dxf>
          </x14:cfRule>
          <xm:sqref>AF58:AF72</xm:sqref>
        </x14:conditionalFormatting>
        <x14:conditionalFormatting xmlns:xm="http://schemas.microsoft.com/office/excel/2006/main">
          <x14:cfRule type="expression" priority="25" id="{3562EF7F-A3B0-4629-AB6B-E882077BB38A}">
            <xm:f>J58:J72='Výpočty MSP'!$A$61</xm:f>
            <x14:dxf>
              <font>
                <color theme="0"/>
              </font>
              <fill>
                <patternFill>
                  <bgColor theme="1"/>
                </patternFill>
              </fill>
            </x14:dxf>
          </x14:cfRule>
          <xm:sqref>AG58:AG72</xm:sqref>
        </x14:conditionalFormatting>
        <x14:conditionalFormatting xmlns:xm="http://schemas.microsoft.com/office/excel/2006/main">
          <x14:cfRule type="expression" priority="24" id="{757138B4-4456-4880-8431-5D46A8E829C1}">
            <xm:f>J74:J79='Výpočty MSP'!$A$61</xm:f>
            <x14:dxf>
              <font>
                <color theme="0"/>
              </font>
              <fill>
                <patternFill>
                  <bgColor theme="1"/>
                </patternFill>
              </fill>
            </x14:dxf>
          </x14:cfRule>
          <xm:sqref>U74:U79</xm:sqref>
        </x14:conditionalFormatting>
        <x14:conditionalFormatting xmlns:xm="http://schemas.microsoft.com/office/excel/2006/main">
          <x14:cfRule type="expression" priority="23" id="{29E29855-F42E-48B1-81F2-DB4D5C5F5639}">
            <xm:f>J74:J79='Výpočty MSP'!$A$61</xm:f>
            <x14:dxf>
              <font>
                <color theme="0"/>
              </font>
              <fill>
                <patternFill>
                  <bgColor theme="1"/>
                </patternFill>
              </fill>
            </x14:dxf>
          </x14:cfRule>
          <xm:sqref>V74:V79</xm:sqref>
        </x14:conditionalFormatting>
        <x14:conditionalFormatting xmlns:xm="http://schemas.microsoft.com/office/excel/2006/main">
          <x14:cfRule type="expression" priority="22" id="{0D85DCC2-CF80-44D1-A234-95066D0654D0}">
            <xm:f>J74:J79='Výpočty MSP'!$A$61</xm:f>
            <x14:dxf>
              <font>
                <color theme="0"/>
              </font>
              <fill>
                <patternFill>
                  <bgColor theme="1"/>
                </patternFill>
              </fill>
            </x14:dxf>
          </x14:cfRule>
          <xm:sqref>W74:W79</xm:sqref>
        </x14:conditionalFormatting>
        <x14:conditionalFormatting xmlns:xm="http://schemas.microsoft.com/office/excel/2006/main">
          <x14:cfRule type="expression" priority="21" id="{C1A2B7E7-F9DF-4B26-AC93-573A4804F5FD}">
            <xm:f>J74:J79='Výpočty MSP'!$A$61</xm:f>
            <x14:dxf>
              <font>
                <color theme="0"/>
              </font>
              <fill>
                <patternFill>
                  <bgColor theme="1"/>
                </patternFill>
              </fill>
            </x14:dxf>
          </x14:cfRule>
          <xm:sqref>X74:X79</xm:sqref>
        </x14:conditionalFormatting>
        <x14:conditionalFormatting xmlns:xm="http://schemas.microsoft.com/office/excel/2006/main">
          <x14:cfRule type="expression" priority="20" id="{157F3E4F-284B-498B-99CB-FD23C1661F74}">
            <xm:f>J74:J79='Výpočty MSP'!$A$61</xm:f>
            <x14:dxf>
              <font>
                <color theme="0"/>
              </font>
              <fill>
                <patternFill>
                  <bgColor theme="1"/>
                </patternFill>
              </fill>
            </x14:dxf>
          </x14:cfRule>
          <xm:sqref>AD74:AD79</xm:sqref>
        </x14:conditionalFormatting>
        <x14:conditionalFormatting xmlns:xm="http://schemas.microsoft.com/office/excel/2006/main">
          <x14:cfRule type="expression" priority="19" id="{B7F629F3-B4C4-4ABD-BCAF-DDC6C67A2EA1}">
            <xm:f>J74:J79='Výpočty MSP'!$A$61</xm:f>
            <x14:dxf>
              <font>
                <color theme="0"/>
              </font>
              <fill>
                <patternFill>
                  <bgColor theme="1"/>
                </patternFill>
              </fill>
            </x14:dxf>
          </x14:cfRule>
          <xm:sqref>AE74:AE79</xm:sqref>
        </x14:conditionalFormatting>
        <x14:conditionalFormatting xmlns:xm="http://schemas.microsoft.com/office/excel/2006/main">
          <x14:cfRule type="expression" priority="18" id="{3C2FF1CF-76B5-42D5-B444-131590A4584E}">
            <xm:f>J74:J79='Výpočty MSP'!$A$61</xm:f>
            <x14:dxf>
              <font>
                <color theme="0"/>
              </font>
              <fill>
                <patternFill>
                  <bgColor theme="1"/>
                </patternFill>
              </fill>
            </x14:dxf>
          </x14:cfRule>
          <xm:sqref>AF74:AF79</xm:sqref>
        </x14:conditionalFormatting>
        <x14:conditionalFormatting xmlns:xm="http://schemas.microsoft.com/office/excel/2006/main">
          <x14:cfRule type="expression" priority="17" id="{76FD5085-A2B5-41D3-81B7-16E6254608FD}">
            <xm:f>J74:J79='Výpočty MSP'!$A$61</xm:f>
            <x14:dxf>
              <font>
                <color theme="0"/>
              </font>
              <fill>
                <patternFill>
                  <bgColor theme="1"/>
                </patternFill>
              </fill>
            </x14:dxf>
          </x14:cfRule>
          <xm:sqref>AG74:AG79</xm:sqref>
        </x14:conditionalFormatting>
        <x14:conditionalFormatting xmlns:xm="http://schemas.microsoft.com/office/excel/2006/main">
          <x14:cfRule type="expression" priority="16" id="{FC78AD4A-AC5F-409A-9C0F-035FECA1EA8A}">
            <xm:f>J25:J46='Výpočty MSP'!$A$61</xm:f>
            <x14:dxf>
              <fill>
                <patternFill>
                  <bgColor rgb="FFFFC000"/>
                </patternFill>
              </fill>
            </x14:dxf>
          </x14:cfRule>
          <xm:sqref>K25:K46</xm:sqref>
        </x14:conditionalFormatting>
        <x14:conditionalFormatting xmlns:xm="http://schemas.microsoft.com/office/excel/2006/main">
          <x14:cfRule type="expression" priority="15" id="{51289532-28B4-4ED1-A14A-D85A35CC056F}">
            <xm:f>J25:J46='Výpočty MSP'!$A$61</xm:f>
            <x14:dxf>
              <fill>
                <patternFill>
                  <bgColor rgb="FFFFC000"/>
                </patternFill>
              </fill>
            </x14:dxf>
          </x14:cfRule>
          <xm:sqref>L25:L46</xm:sqref>
        </x14:conditionalFormatting>
        <x14:conditionalFormatting xmlns:xm="http://schemas.microsoft.com/office/excel/2006/main">
          <x14:cfRule type="expression" priority="14" id="{246A94CF-76D1-4407-A970-585018A399CF}">
            <xm:f>J25:J46='Výpočty MSP'!$A$61</xm:f>
            <x14:dxf>
              <fill>
                <patternFill>
                  <bgColor rgb="FFFFC000"/>
                </patternFill>
              </fill>
            </x14:dxf>
          </x14:cfRule>
          <xm:sqref>M25:M46</xm:sqref>
        </x14:conditionalFormatting>
        <x14:conditionalFormatting xmlns:xm="http://schemas.microsoft.com/office/excel/2006/main">
          <x14:cfRule type="expression" priority="13" id="{4B955C8B-3513-4C7F-975C-9AB9D99536A2}">
            <xm:f>J48:J53='Výpočty MSP'!$A$61</xm:f>
            <x14:dxf>
              <fill>
                <patternFill>
                  <bgColor rgb="FFFFC000"/>
                </patternFill>
              </fill>
            </x14:dxf>
          </x14:cfRule>
          <xm:sqref>K48:K53</xm:sqref>
        </x14:conditionalFormatting>
        <x14:conditionalFormatting xmlns:xm="http://schemas.microsoft.com/office/excel/2006/main">
          <x14:cfRule type="expression" priority="12" id="{D4545D81-8C9B-43C9-A282-D52F03AECF6A}">
            <xm:f>J48:J53='Výpočty MSP'!$A$61</xm:f>
            <x14:dxf>
              <fill>
                <patternFill>
                  <bgColor rgb="FFFFC000"/>
                </patternFill>
              </fill>
            </x14:dxf>
          </x14:cfRule>
          <xm:sqref>L48:L53</xm:sqref>
        </x14:conditionalFormatting>
        <x14:conditionalFormatting xmlns:xm="http://schemas.microsoft.com/office/excel/2006/main">
          <x14:cfRule type="expression" priority="11" id="{7DA91C46-DA28-4128-8F01-24DF3BD2117D}">
            <xm:f>J48:J53='Výpočty MSP'!$A$61</xm:f>
            <x14:dxf>
              <fill>
                <patternFill>
                  <bgColor rgb="FFFFC000"/>
                </patternFill>
              </fill>
            </x14:dxf>
          </x14:cfRule>
          <xm:sqref>M48:M53</xm:sqref>
        </x14:conditionalFormatting>
        <x14:conditionalFormatting xmlns:xm="http://schemas.microsoft.com/office/excel/2006/main">
          <x14:cfRule type="expression" priority="10" id="{AD4AAD5D-A349-44EF-A161-6FF0F4325ABE}">
            <xm:f>J58:J72='Výpočty MSP'!$A$61</xm:f>
            <x14:dxf>
              <fill>
                <patternFill>
                  <bgColor rgb="FFFFC000"/>
                </patternFill>
              </fill>
            </x14:dxf>
          </x14:cfRule>
          <xm:sqref>K58:K72</xm:sqref>
        </x14:conditionalFormatting>
        <x14:conditionalFormatting xmlns:xm="http://schemas.microsoft.com/office/excel/2006/main">
          <x14:cfRule type="expression" priority="9" id="{98615FA2-C64B-4B47-B639-A00DCB80008C}">
            <xm:f>J58:J72='Výpočty MSP'!$A$61</xm:f>
            <x14:dxf>
              <fill>
                <patternFill>
                  <bgColor rgb="FFFFC000"/>
                </patternFill>
              </fill>
            </x14:dxf>
          </x14:cfRule>
          <xm:sqref>L58:L72</xm:sqref>
        </x14:conditionalFormatting>
        <x14:conditionalFormatting xmlns:xm="http://schemas.microsoft.com/office/excel/2006/main">
          <x14:cfRule type="expression" priority="8" id="{478A4830-73F7-40DC-B09E-4943061A1F55}">
            <xm:f>J58:J72='Výpočty MSP'!$A$61</xm:f>
            <x14:dxf>
              <fill>
                <patternFill>
                  <bgColor rgb="FFFFC000"/>
                </patternFill>
              </fill>
            </x14:dxf>
          </x14:cfRule>
          <xm:sqref>M58:M72</xm:sqref>
        </x14:conditionalFormatting>
        <x14:conditionalFormatting xmlns:xm="http://schemas.microsoft.com/office/excel/2006/main">
          <x14:cfRule type="expression" priority="7" id="{AA8DBFA3-96EF-408B-8883-4BBF5015F547}">
            <xm:f>J58:J72='Výpočty MSP'!$A$61</xm:f>
            <x14:dxf>
              <fill>
                <patternFill>
                  <bgColor rgb="FFFFC000"/>
                </patternFill>
              </fill>
            </x14:dxf>
          </x14:cfRule>
          <xm:sqref>N58:N72</xm:sqref>
        </x14:conditionalFormatting>
        <x14:conditionalFormatting xmlns:xm="http://schemas.microsoft.com/office/excel/2006/main">
          <x14:cfRule type="expression" priority="6" id="{37C0F837-8CD7-4CAD-8F48-12F404593D16}">
            <xm:f>J74:J79='Výpočty MSP'!$A$61</xm:f>
            <x14:dxf>
              <fill>
                <patternFill>
                  <bgColor rgb="FFFFC000"/>
                </patternFill>
              </fill>
            </x14:dxf>
          </x14:cfRule>
          <xm:sqref>K74:K79</xm:sqref>
        </x14:conditionalFormatting>
        <x14:conditionalFormatting xmlns:xm="http://schemas.microsoft.com/office/excel/2006/main">
          <x14:cfRule type="expression" priority="5" id="{E727E575-DF40-4126-9DC7-1247046F7ED8}">
            <xm:f>J74:J79='Výpočty MSP'!$A$61</xm:f>
            <x14:dxf>
              <fill>
                <patternFill>
                  <bgColor rgb="FFFFC000"/>
                </patternFill>
              </fill>
            </x14:dxf>
          </x14:cfRule>
          <xm:sqref>L74:L79</xm:sqref>
        </x14:conditionalFormatting>
        <x14:conditionalFormatting xmlns:xm="http://schemas.microsoft.com/office/excel/2006/main">
          <x14:cfRule type="expression" priority="4" id="{917E3897-0F29-4C1C-BEE6-F6CEE0AA63FC}">
            <xm:f>J74:J79='Výpočty MSP'!$A$61</xm:f>
            <x14:dxf>
              <fill>
                <patternFill>
                  <bgColor rgb="FFFFC000"/>
                </patternFill>
              </fill>
            </x14:dxf>
          </x14:cfRule>
          <xm:sqref>M74:M79</xm:sqref>
        </x14:conditionalFormatting>
        <x14:conditionalFormatting xmlns:xm="http://schemas.microsoft.com/office/excel/2006/main">
          <x14:cfRule type="expression" priority="3" id="{4F351D30-FA04-4626-97A0-FFCA6C2D9EEC}">
            <xm:f>J74:J79='Výpočty MSP'!$A$61</xm:f>
            <x14:dxf>
              <fill>
                <patternFill>
                  <bgColor rgb="FFFFC000"/>
                </patternFill>
              </fill>
            </x14:dxf>
          </x14:cfRule>
          <xm:sqref>N74:N79</xm:sqref>
        </x14:conditionalFormatting>
        <x14:conditionalFormatting xmlns:xm="http://schemas.microsoft.com/office/excel/2006/main">
          <x14:cfRule type="expression" priority="2" id="{91C4AA2A-B352-40F4-8883-5873A934223F}">
            <xm:f>$I$12='Výpočty MSP'!$A$46</xm:f>
            <x14:dxf>
              <font>
                <color theme="0"/>
              </font>
              <fill>
                <patternFill>
                  <bgColor theme="1"/>
                </patternFill>
              </fill>
            </x14:dxf>
          </x14:cfRule>
          <xm:sqref>U20:W20</xm:sqref>
        </x14:conditionalFormatting>
        <x14:conditionalFormatting xmlns:xm="http://schemas.microsoft.com/office/excel/2006/main">
          <x14:cfRule type="expression" priority="1" id="{EF9565BA-C65E-41B2-9612-762CA169F5D8}">
            <xm:f>$I$12='Výpočty MSP'!$A$46</xm:f>
            <x14:dxf>
              <font>
                <color theme="0"/>
              </font>
            </x14:dxf>
          </x14:cfRule>
          <xm:sqref>AD20:AF20</xm:sqref>
        </x14:conditionalFormatting>
      </x14:conditionalFormattings>
    </ext>
    <ext xmlns:x14="http://schemas.microsoft.com/office/spreadsheetml/2009/9/main" uri="{CCE6A557-97BC-4b89-ADB6-D9C93CAAB3DF}">
      <x14:dataValidations xmlns:xm="http://schemas.microsoft.com/office/excel/2006/main" xWindow="272" yWindow="429" count="2">
        <x14:dataValidation type="list" allowBlank="1" showInputMessage="1" showErrorMessage="1">
          <x14:formula1>
            <xm:f>'Výpočty MSP'!$A$52:$A$54</xm:f>
          </x14:formula1>
          <xm:sqref>J74:J79 J26:J46 J48:J53 J58:J72</xm:sqref>
        </x14:dataValidation>
        <x14:dataValidation type="list" allowBlank="1" showInputMessage="1" showErrorMessage="1" promptTitle="Rok posledního uzavř. období">
          <x14:formula1>
            <xm:f>'Výpočty MSP'!$A$52:$A$54</xm:f>
          </x14:formula1>
          <xm:sqref>J25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
    <tabColor theme="0"/>
  </sheetPr>
  <dimension ref="A1:AA90"/>
  <sheetViews>
    <sheetView showGridLines="0" zoomScale="115" zoomScaleNormal="115" zoomScaleSheetLayoutView="85" zoomScalePageLayoutView="115" workbookViewId="0">
      <selection activeCell="B26" sqref="B26"/>
    </sheetView>
  </sheetViews>
  <sheetFormatPr defaultColWidth="9.140625" defaultRowHeight="14.25" x14ac:dyDescent="0.2"/>
  <cols>
    <col min="1" max="1" width="39.5703125" style="62" customWidth="1"/>
    <col min="2" max="2" width="17.85546875" style="62" customWidth="1"/>
    <col min="3" max="3" width="16.28515625" style="62" customWidth="1"/>
    <col min="4" max="4" width="15" style="62" customWidth="1"/>
    <col min="5" max="5" width="11.42578125" style="62" customWidth="1"/>
    <col min="6" max="6" width="11.5703125" style="62" customWidth="1"/>
    <col min="7" max="7" width="13.42578125" style="62" customWidth="1"/>
    <col min="8" max="8" width="18.5703125" style="62" customWidth="1"/>
    <col min="9" max="9" width="11.85546875" style="62" customWidth="1"/>
    <col min="10" max="10" width="11.7109375" style="62" customWidth="1"/>
    <col min="11" max="11" width="18.5703125" style="62" customWidth="1"/>
    <col min="12" max="13" width="11.85546875" style="62" customWidth="1"/>
    <col min="14" max="21" width="9.140625" style="62" customWidth="1"/>
    <col min="22" max="24" width="9.140625" style="62"/>
    <col min="25" max="27" width="9.5703125" style="62" bestFit="1" customWidth="1"/>
    <col min="28" max="16384" width="9.140625" style="62"/>
  </cols>
  <sheetData>
    <row r="1" spans="1:27" ht="24" customHeight="1" x14ac:dyDescent="0.2">
      <c r="A1" s="378" t="s">
        <v>102</v>
      </c>
      <c r="B1" s="378"/>
      <c r="C1" s="378"/>
      <c r="D1" s="378"/>
    </row>
    <row r="2" spans="1:27" ht="15" thickBot="1" x14ac:dyDescent="0.25">
      <c r="D2" s="75"/>
    </row>
    <row r="3" spans="1:27" ht="16.5" customHeight="1" thickBot="1" x14ac:dyDescent="0.25">
      <c r="A3" s="112" t="s">
        <v>16</v>
      </c>
      <c r="B3" s="393">
        <f>SKUPINA!I6</f>
        <v>0</v>
      </c>
      <c r="C3" s="394"/>
      <c r="D3" s="395"/>
    </row>
    <row r="4" spans="1:27" ht="16.5" customHeight="1" thickBot="1" x14ac:dyDescent="0.25">
      <c r="B4" s="98"/>
      <c r="C4" s="98"/>
      <c r="D4" s="100"/>
    </row>
    <row r="5" spans="1:27" ht="16.5" customHeight="1" thickBot="1" x14ac:dyDescent="0.25">
      <c r="A5" s="390" t="s">
        <v>0</v>
      </c>
      <c r="B5" s="391"/>
      <c r="C5" s="392"/>
      <c r="D5" s="113">
        <f>SKUPINA!I8</f>
        <v>0</v>
      </c>
    </row>
    <row r="6" spans="1:27" ht="16.5" hidden="1" customHeight="1" thickBot="1" x14ac:dyDescent="0.25">
      <c r="A6" s="386" t="s">
        <v>91</v>
      </c>
      <c r="B6" s="387"/>
      <c r="C6" s="388"/>
      <c r="D6" s="99"/>
    </row>
    <row r="7" spans="1:27" ht="17.25" hidden="1" customHeight="1" thickBot="1" x14ac:dyDescent="0.25">
      <c r="A7" s="386" t="s">
        <v>90</v>
      </c>
      <c r="B7" s="387"/>
      <c r="C7" s="388"/>
      <c r="D7" s="101"/>
      <c r="Q7" s="64"/>
      <c r="R7" s="64"/>
      <c r="S7" s="64"/>
      <c r="T7" s="64"/>
      <c r="U7" s="64"/>
      <c r="V7" s="64"/>
      <c r="W7" s="64"/>
      <c r="X7" s="64"/>
      <c r="Y7" s="65"/>
      <c r="Z7" s="65"/>
      <c r="AA7" s="63"/>
    </row>
    <row r="8" spans="1:27" ht="15.75" customHeight="1" x14ac:dyDescent="0.2">
      <c r="A8" s="11"/>
      <c r="B8" s="11"/>
      <c r="C8" s="11"/>
      <c r="Y8" s="63"/>
      <c r="Z8" s="63"/>
      <c r="AA8" s="63"/>
    </row>
    <row r="9" spans="1:27" ht="17.25" customHeight="1" x14ac:dyDescent="0.2">
      <c r="A9" s="389" t="s">
        <v>88</v>
      </c>
      <c r="B9" s="389"/>
      <c r="C9" s="389"/>
      <c r="D9" s="389"/>
      <c r="Y9" s="63"/>
      <c r="Z9" s="63"/>
      <c r="AA9" s="63"/>
    </row>
    <row r="10" spans="1:27" ht="14.25" customHeight="1" x14ac:dyDescent="0.2">
      <c r="A10" s="11"/>
      <c r="B10" s="11"/>
      <c r="C10" s="11"/>
      <c r="Y10" s="63"/>
      <c r="Z10" s="63"/>
      <c r="AA10" s="63"/>
    </row>
    <row r="11" spans="1:27" s="9" customFormat="1" ht="20.25" customHeight="1" x14ac:dyDescent="0.2">
      <c r="A11" s="61" t="s">
        <v>18</v>
      </c>
      <c r="B11" s="14" t="s">
        <v>98</v>
      </c>
      <c r="C11" s="8" t="s">
        <v>96</v>
      </c>
      <c r="D11" s="8" t="s">
        <v>97</v>
      </c>
    </row>
    <row r="12" spans="1:27" s="9" customFormat="1" ht="12" x14ac:dyDescent="0.2">
      <c r="A12" s="19"/>
      <c r="B12" s="380"/>
      <c r="C12" s="380"/>
      <c r="D12" s="381"/>
    </row>
    <row r="13" spans="1:27" s="21" customFormat="1" ht="31.5" customHeight="1" x14ac:dyDescent="0.2">
      <c r="A13" s="72" t="s">
        <v>93</v>
      </c>
      <c r="B13" s="78">
        <f>SKUPINA!K20</f>
        <v>0</v>
      </c>
      <c r="C13" s="78">
        <f>SKUPINA!U20</f>
        <v>0</v>
      </c>
      <c r="D13" s="97">
        <f>SKUPINA!AD20</f>
        <v>0</v>
      </c>
      <c r="Q13" s="29"/>
    </row>
    <row r="14" spans="1:27" s="21" customFormat="1" ht="31.5" customHeight="1" x14ac:dyDescent="0.2">
      <c r="A14" s="72" t="s">
        <v>94</v>
      </c>
      <c r="B14" s="78">
        <v>0</v>
      </c>
      <c r="C14" s="78">
        <v>0</v>
      </c>
      <c r="D14" s="97">
        <v>0</v>
      </c>
      <c r="Q14" s="29"/>
    </row>
    <row r="15" spans="1:27" s="21" customFormat="1" ht="31.5" customHeight="1" x14ac:dyDescent="0.2">
      <c r="A15" s="72" t="s">
        <v>95</v>
      </c>
      <c r="B15" s="78">
        <v>0</v>
      </c>
      <c r="C15" s="78">
        <v>0</v>
      </c>
      <c r="D15" s="97">
        <v>0</v>
      </c>
      <c r="Q15" s="29"/>
    </row>
    <row r="16" spans="1:27" s="9" customFormat="1" ht="9.75" customHeight="1" x14ac:dyDescent="0.2">
      <c r="A16" s="15"/>
      <c r="B16" s="384"/>
      <c r="C16" s="384"/>
      <c r="D16" s="385"/>
      <c r="N16" s="22"/>
      <c r="O16" s="22"/>
    </row>
    <row r="17" spans="1:23" s="21" customFormat="1" ht="19.5" customHeight="1" x14ac:dyDescent="0.2">
      <c r="A17" s="72" t="s">
        <v>85</v>
      </c>
      <c r="B17" s="79">
        <f>SKUPINA!K85</f>
        <v>0</v>
      </c>
      <c r="C17" s="80">
        <f>SKUPINA!U85</f>
        <v>0</v>
      </c>
      <c r="D17" s="81">
        <f>SKUPINA!AD85</f>
        <v>0</v>
      </c>
      <c r="Q17" s="29"/>
    </row>
    <row r="18" spans="1:23" s="21" customFormat="1" ht="19.5" customHeight="1" x14ac:dyDescent="0.2">
      <c r="A18" s="73" t="s">
        <v>86</v>
      </c>
      <c r="B18" s="79">
        <f>SKUPINA!L85</f>
        <v>0</v>
      </c>
      <c r="C18" s="81">
        <f>SKUPINA!V85</f>
        <v>0</v>
      </c>
      <c r="D18" s="81">
        <f>SKUPINA!AE85</f>
        <v>0</v>
      </c>
      <c r="Q18" s="29"/>
      <c r="R18" s="29"/>
      <c r="S18" s="29"/>
      <c r="T18" s="29"/>
      <c r="U18" s="29"/>
    </row>
    <row r="19" spans="1:23" s="21" customFormat="1" ht="19.5" customHeight="1" x14ac:dyDescent="0.2">
      <c r="A19" s="73" t="s">
        <v>87</v>
      </c>
      <c r="B19" s="79">
        <f>SKUPINA!M85</f>
        <v>0</v>
      </c>
      <c r="C19" s="81">
        <f>SKUPINA!W85</f>
        <v>0</v>
      </c>
      <c r="D19" s="81">
        <f>SKUPINA!AF85</f>
        <v>0</v>
      </c>
      <c r="Q19" s="29"/>
      <c r="R19" s="29"/>
      <c r="S19" s="29"/>
      <c r="T19" s="29"/>
      <c r="U19" s="29"/>
      <c r="V19" s="29"/>
      <c r="W19" s="29"/>
    </row>
    <row r="20" spans="1:23" s="9" customFormat="1" ht="16.5" customHeight="1" x14ac:dyDescent="0.2">
      <c r="A20" s="15"/>
      <c r="B20" s="382" t="s">
        <v>11</v>
      </c>
      <c r="C20" s="382"/>
      <c r="D20" s="383"/>
    </row>
    <row r="21" spans="1:23" s="21" customFormat="1" ht="19.5" customHeight="1" x14ac:dyDescent="0.2">
      <c r="A21" s="74" t="s">
        <v>15</v>
      </c>
      <c r="B21" s="102">
        <f>IFERROR(IF($B$11=2020,B18/'Výpočty MSP'!$C$9,B18/'Výpočty MSP'!$C$9),"")</f>
        <v>0</v>
      </c>
      <c r="C21" s="102">
        <f>IFERROR(IF($C$8=2019,C18/'Výpočty MSP'!$C$9,C18/'Výpočty MSP'!$C$9),"")</f>
        <v>0</v>
      </c>
      <c r="D21" s="102">
        <f>IFERROR(IF($D$11=2018,D18/'Výpočty MSP'!$C$9,D18/'Výpočty MSP'!$C$9),"")</f>
        <v>0</v>
      </c>
    </row>
    <row r="22" spans="1:23" s="21" customFormat="1" ht="19.5" customHeight="1" x14ac:dyDescent="0.2">
      <c r="A22" s="74" t="s">
        <v>14</v>
      </c>
      <c r="B22" s="102">
        <f>IFERROR(IF($B$11=2020,B19/'Výpočty MSP'!$C$9,B19/'Výpočty MSP'!$C$9),"")</f>
        <v>0</v>
      </c>
      <c r="C22" s="102">
        <f>IFERROR(IF($C$8=2019,C19/'Výpočty MSP'!$C$9,C19/'Výpočty MSP'!$C$9),"")</f>
        <v>0</v>
      </c>
      <c r="D22" s="102">
        <f>IFERROR(IF($D$11=2018,D19/'Výpočty MSP'!$C$9,D19/'Výpočty MSP'!$C$9),"")</f>
        <v>0</v>
      </c>
    </row>
    <row r="23" spans="1:23" s="23" customFormat="1" ht="5.0999999999999996" customHeight="1" x14ac:dyDescent="0.2">
      <c r="A23" s="16"/>
      <c r="B23" s="17"/>
      <c r="C23" s="17"/>
      <c r="D23" s="17"/>
    </row>
    <row r="24" spans="1:23" s="9" customFormat="1" ht="19.5" customHeight="1" x14ac:dyDescent="0.2">
      <c r="A24" s="12"/>
      <c r="B24" s="94" t="str">
        <f>IF(B13="","",G52)</f>
        <v>DROBNÝ</v>
      </c>
      <c r="C24" s="94" t="str">
        <f>IF(C13="","",H52)</f>
        <v>DROBNÝ</v>
      </c>
      <c r="D24" s="94" t="str">
        <f>IF(B24=C24,"",I52)</f>
        <v/>
      </c>
      <c r="F24" s="9" t="str">
        <f>IF(OR(AND($B$24="drobný",$C$24="malý"),AND($B$24="malý",$C$24="drobný")),"malý",$G$54)</f>
        <v>DROBNÝ</v>
      </c>
      <c r="Q24" s="22"/>
    </row>
    <row r="25" spans="1:23" ht="7.5" customHeight="1" x14ac:dyDescent="0.25">
      <c r="A25" s="66"/>
      <c r="B25" s="18"/>
      <c r="C25" s="18"/>
      <c r="D25" s="18"/>
    </row>
    <row r="26" spans="1:23" s="67" customFormat="1" ht="24" customHeight="1" x14ac:dyDescent="0.2">
      <c r="A26" s="76" t="s">
        <v>89</v>
      </c>
      <c r="B26" s="95" t="str">
        <f>IF(OR(AND($B$24="DROBNÝ",$C$24="MALÝ"),AND($B$24="MALÝ",$C$24="DROBNÝ")),"MALÝ",$G$54)</f>
        <v>DROBNÝ</v>
      </c>
      <c r="C26" s="77" t="s">
        <v>13</v>
      </c>
      <c r="D26" s="13"/>
      <c r="M26" s="68"/>
    </row>
    <row r="27" spans="1:23" s="69" customFormat="1" ht="25.5" customHeight="1" x14ac:dyDescent="0.25">
      <c r="A27" s="379" t="s">
        <v>23</v>
      </c>
      <c r="B27" s="379"/>
      <c r="C27" s="379"/>
      <c r="D27" s="379"/>
    </row>
    <row r="28" spans="1:23" ht="14.25" customHeight="1" x14ac:dyDescent="0.2">
      <c r="A28" s="76" t="s">
        <v>17</v>
      </c>
      <c r="B28" s="76"/>
      <c r="C28" s="76"/>
      <c r="D28" s="76"/>
    </row>
    <row r="29" spans="1:23" s="70" customFormat="1" ht="25.5" customHeight="1" x14ac:dyDescent="0.25">
      <c r="A29" s="375" t="s">
        <v>92</v>
      </c>
      <c r="B29" s="375"/>
      <c r="C29" s="375"/>
      <c r="D29" s="375"/>
    </row>
    <row r="30" spans="1:23" s="70" customFormat="1" ht="42" customHeight="1" x14ac:dyDescent="0.25">
      <c r="A30" s="375" t="s">
        <v>103</v>
      </c>
      <c r="B30" s="375"/>
      <c r="C30" s="375"/>
      <c r="D30" s="375"/>
    </row>
    <row r="31" spans="1:23" ht="45.75" customHeight="1" x14ac:dyDescent="0.2">
      <c r="A31" s="375" t="s">
        <v>101</v>
      </c>
      <c r="B31" s="375"/>
      <c r="C31" s="375"/>
      <c r="D31" s="375"/>
    </row>
    <row r="32" spans="1:23" ht="30.75" customHeight="1" x14ac:dyDescent="0.2">
      <c r="A32" s="375" t="s">
        <v>100</v>
      </c>
      <c r="B32" s="375"/>
      <c r="C32" s="375"/>
      <c r="D32" s="375"/>
    </row>
    <row r="33" spans="1:12" ht="43.15" customHeight="1" x14ac:dyDescent="0.2">
      <c r="A33" s="375" t="s">
        <v>105</v>
      </c>
      <c r="B33" s="375"/>
      <c r="C33" s="375"/>
      <c r="D33" s="375"/>
    </row>
    <row r="34" spans="1:12" ht="30.75" customHeight="1" x14ac:dyDescent="0.2">
      <c r="A34" s="375" t="s">
        <v>106</v>
      </c>
      <c r="B34" s="375"/>
      <c r="C34" s="375"/>
      <c r="D34" s="375"/>
    </row>
    <row r="35" spans="1:12" ht="30.75" customHeight="1" x14ac:dyDescent="0.2">
      <c r="A35" s="377" t="s">
        <v>104</v>
      </c>
      <c r="B35" s="377"/>
      <c r="C35" s="377"/>
      <c r="D35" s="377"/>
    </row>
    <row r="36" spans="1:12" ht="18.75" customHeight="1" x14ac:dyDescent="0.2">
      <c r="A36" s="376" t="s">
        <v>21</v>
      </c>
      <c r="B36" s="376"/>
      <c r="C36" s="376"/>
      <c r="D36" s="20">
        <f>SKUPINA!I10</f>
        <v>0</v>
      </c>
    </row>
    <row r="37" spans="1:12" ht="5.0999999999999996" customHeight="1" x14ac:dyDescent="0.2">
      <c r="A37" s="26"/>
      <c r="B37" s="26"/>
      <c r="C37" s="26"/>
      <c r="D37" s="71"/>
      <c r="H37" s="63"/>
      <c r="I37" s="63"/>
      <c r="J37" s="63"/>
    </row>
    <row r="38" spans="1:12" ht="26.25" customHeight="1" x14ac:dyDescent="0.2">
      <c r="A38" s="374" t="s">
        <v>19</v>
      </c>
      <c r="B38" s="374"/>
      <c r="C38" s="374" t="s">
        <v>20</v>
      </c>
      <c r="D38" s="374"/>
      <c r="H38" s="63"/>
      <c r="I38" s="63"/>
      <c r="J38" s="63"/>
    </row>
    <row r="39" spans="1:12" ht="36" customHeight="1" x14ac:dyDescent="0.2">
      <c r="A39" s="372"/>
      <c r="B39" s="373"/>
      <c r="C39" s="370"/>
      <c r="D39" s="371"/>
      <c r="H39" s="63"/>
      <c r="I39" s="63"/>
      <c r="J39" s="63"/>
      <c r="K39" s="63"/>
    </row>
    <row r="40" spans="1:12" ht="36" customHeight="1" x14ac:dyDescent="0.2">
      <c r="A40" s="372"/>
      <c r="B40" s="373"/>
      <c r="C40" s="370"/>
      <c r="D40" s="371"/>
      <c r="H40" s="63"/>
      <c r="I40" s="63"/>
      <c r="J40" s="63"/>
      <c r="K40" s="63"/>
    </row>
    <row r="41" spans="1:12" ht="36" customHeight="1" x14ac:dyDescent="0.2">
      <c r="A41" s="372"/>
      <c r="B41" s="373"/>
      <c r="C41" s="370"/>
      <c r="D41" s="371"/>
      <c r="H41" s="63"/>
    </row>
    <row r="42" spans="1:12" ht="15" x14ac:dyDescent="0.25">
      <c r="E42" s="10"/>
      <c r="F42" s="10"/>
      <c r="G42" s="87" t="str">
        <f>IF(B17="","",IF(B17&gt;=250,"4",IF(B17&gt;=50,"3",IF(B17&lt;10,"1","2"))))</f>
        <v>1</v>
      </c>
      <c r="H42" s="87" t="str">
        <f>IF(C17="","",IF(C17&gt;=250,"4",IF(C17&gt;=50,"3",IF(C17&lt;10,"1","2"))))</f>
        <v>1</v>
      </c>
      <c r="I42" s="87" t="str">
        <f>IF(D17="","",IF(D17&gt;=250,"4",IF(D17&gt;=50,"3",IF(D17&lt;10,"1","2"))))</f>
        <v>1</v>
      </c>
      <c r="J42" s="24">
        <f>IFERROR(VALUE(G42),"")</f>
        <v>1</v>
      </c>
      <c r="K42" s="24">
        <f>IFERROR(VALUE(H42),"")</f>
        <v>1</v>
      </c>
      <c r="L42" s="24">
        <f>IFERROR(VALUE(I42),"")</f>
        <v>1</v>
      </c>
    </row>
    <row r="43" spans="1:12" ht="15" x14ac:dyDescent="0.25">
      <c r="E43" s="10" t="b">
        <v>1</v>
      </c>
      <c r="F43" s="10" t="b">
        <v>1</v>
      </c>
      <c r="G43" s="88"/>
      <c r="H43" s="89"/>
      <c r="I43" s="90"/>
      <c r="J43" s="24">
        <f t="shared" ref="J43:L46" si="0">VALUE(G43)</f>
        <v>0</v>
      </c>
      <c r="K43" s="24">
        <f t="shared" si="0"/>
        <v>0</v>
      </c>
      <c r="L43" s="24">
        <f t="shared" si="0"/>
        <v>0</v>
      </c>
    </row>
    <row r="44" spans="1:12" ht="15" x14ac:dyDescent="0.25">
      <c r="E44" s="10" t="b">
        <v>1</v>
      </c>
      <c r="F44" s="10" t="b">
        <v>1</v>
      </c>
      <c r="G44" s="88"/>
      <c r="H44" s="89"/>
      <c r="I44" s="90"/>
      <c r="J44" s="24">
        <f t="shared" si="0"/>
        <v>0</v>
      </c>
      <c r="K44" s="24">
        <f t="shared" si="0"/>
        <v>0</v>
      </c>
      <c r="L44" s="24">
        <f t="shared" si="0"/>
        <v>0</v>
      </c>
    </row>
    <row r="45" spans="1:12" ht="15.75" customHeight="1" x14ac:dyDescent="0.25">
      <c r="E45" s="10"/>
      <c r="F45" s="10"/>
      <c r="G45" s="88"/>
      <c r="H45" s="89"/>
      <c r="I45" s="90"/>
      <c r="J45" s="24">
        <f t="shared" si="0"/>
        <v>0</v>
      </c>
      <c r="K45" s="24">
        <f t="shared" si="0"/>
        <v>0</v>
      </c>
      <c r="L45" s="24">
        <f t="shared" si="0"/>
        <v>0</v>
      </c>
    </row>
    <row r="46" spans="1:12" ht="15" x14ac:dyDescent="0.25">
      <c r="E46" s="10"/>
      <c r="F46" s="10"/>
      <c r="G46" s="88"/>
      <c r="H46" s="89"/>
      <c r="I46" s="90"/>
      <c r="J46" s="24">
        <f t="shared" si="0"/>
        <v>0</v>
      </c>
      <c r="K46" s="24">
        <f t="shared" si="0"/>
        <v>0</v>
      </c>
      <c r="L46" s="24">
        <f t="shared" si="0"/>
        <v>0</v>
      </c>
    </row>
    <row r="47" spans="1:12" ht="15" x14ac:dyDescent="0.25">
      <c r="E47" s="10"/>
      <c r="F47" s="10"/>
      <c r="G47" s="87" t="str">
        <f>IF(B19="","",IF(B22&gt;=50000,"4",IF(B22&gt;=10000,"3",IF(B22&lt;2000,"1","2"))))</f>
        <v>1</v>
      </c>
      <c r="H47" s="87" t="str">
        <f>IF(C19="","",IF(C22&gt;=50000,"4",IF(C22&gt;=10000,"3",IF(C22&lt;2000,"1","2"))))</f>
        <v>1</v>
      </c>
      <c r="I47" s="87" t="str">
        <f>IF(D19="","",IF(D22&gt;=50000,"4",IF(D22&gt;=10000,"3",IF(D22&lt;2000,"1","2"))))</f>
        <v>1</v>
      </c>
      <c r="J47" s="24">
        <f t="shared" ref="J47:L48" si="1">IFERROR(VALUE(G47),"")</f>
        <v>1</v>
      </c>
      <c r="K47" s="24">
        <f t="shared" si="1"/>
        <v>1</v>
      </c>
      <c r="L47" s="24">
        <f t="shared" si="1"/>
        <v>1</v>
      </c>
    </row>
    <row r="48" spans="1:12" ht="15.75" customHeight="1" x14ac:dyDescent="0.25">
      <c r="E48" s="10"/>
      <c r="F48" s="10"/>
      <c r="G48" s="87" t="str">
        <f>IF(B18="","",IF(B21&gt;=43000,"4",IF(B21&gt;=10000,"3",IF(B21&lt;2000,"1","2"))))</f>
        <v>1</v>
      </c>
      <c r="H48" s="87" t="str">
        <f>IF(C18="","",IF(C21&gt;=43000,"4",IF(C21&gt;=10000,"3",IF(C21&lt;2000,"1","2"))))</f>
        <v>1</v>
      </c>
      <c r="I48" s="87" t="str">
        <f>IF(D18="","",IF(D21&gt;=43000,"4",IF(D21&gt;=10000,"3",IF(D21&lt;2000,"1","2"))))</f>
        <v>1</v>
      </c>
      <c r="J48" s="24">
        <f t="shared" si="1"/>
        <v>1</v>
      </c>
      <c r="K48" s="24">
        <f t="shared" si="1"/>
        <v>1</v>
      </c>
      <c r="L48" s="24">
        <f t="shared" si="1"/>
        <v>1</v>
      </c>
    </row>
    <row r="49" spans="5:12" ht="15" x14ac:dyDescent="0.25">
      <c r="E49" s="10"/>
      <c r="F49" s="10"/>
      <c r="G49" s="91" t="b">
        <f>AND(G42=G47,G47=G48,G47=G42)</f>
        <v>1</v>
      </c>
      <c r="H49" s="91" t="b">
        <f>AND(H42=H47,H47=H48,H47=H42)</f>
        <v>1</v>
      </c>
      <c r="I49" s="91" t="b">
        <f>AND(I42=I47,I47=I48,I47=I42)</f>
        <v>1</v>
      </c>
      <c r="J49" s="10"/>
      <c r="K49" s="10"/>
      <c r="L49" s="10"/>
    </row>
    <row r="50" spans="5:12" ht="15" x14ac:dyDescent="0.25">
      <c r="E50" s="10"/>
      <c r="F50" s="10"/>
      <c r="G50" s="92">
        <f>IF(G49=FALSE,MAX(MIN($J47:J$48),J$42),J42)</f>
        <v>1</v>
      </c>
      <c r="H50" s="92">
        <f>IF(H49=FALSE,MAX(MIN($K47:K$48),K$42),K42)</f>
        <v>1</v>
      </c>
      <c r="I50" s="92">
        <f>IF(I49=FALSE,MAX(MIN($L47:L$48),L$42),L42)</f>
        <v>1</v>
      </c>
      <c r="J50" s="24">
        <f>IFERROR(VALUE(G50),"")</f>
        <v>1</v>
      </c>
      <c r="K50" s="24">
        <f>(VALUE(H50))</f>
        <v>1</v>
      </c>
      <c r="L50" s="24">
        <f>(VALUE(I50))</f>
        <v>1</v>
      </c>
    </row>
    <row r="51" spans="5:12" ht="15" x14ac:dyDescent="0.25">
      <c r="E51" s="10"/>
      <c r="F51" s="10"/>
      <c r="G51" s="25"/>
      <c r="H51" s="25"/>
      <c r="I51" s="25"/>
      <c r="J51" s="24"/>
      <c r="K51" s="24"/>
      <c r="L51" s="24"/>
    </row>
    <row r="52" spans="5:12" ht="15.75" customHeight="1" x14ac:dyDescent="0.25">
      <c r="E52" s="10"/>
      <c r="F52" s="10"/>
      <c r="G52" s="24" t="str">
        <f>IFERROR(IF(J50=1,"DROBNÝ",IF(J50=2,"MALÝ",IF(J50=3,"STŘEDNÍ","VELKÝ"))),"")</f>
        <v>DROBNÝ</v>
      </c>
      <c r="H52" s="24" t="str">
        <f>IFERROR(IF(K50=1,"DROBNÝ",IF(K50=2,"MALÝ",IF(K50=3,"STŘEDNÍ","VELKÝ"))),"")</f>
        <v>DROBNÝ</v>
      </c>
      <c r="I52" s="24" t="str">
        <f>IFERROR(IF(L50=1,"DROBNÝ",IF(L50=2,"MALÝ",IF(L50=3,"STŘEDNÍ","VELKÝ"))),"")</f>
        <v>DROBNÝ</v>
      </c>
      <c r="J52" s="10"/>
      <c r="K52" s="93"/>
      <c r="L52" s="24"/>
    </row>
    <row r="53" spans="5:12" ht="15" x14ac:dyDescent="0.25">
      <c r="E53" s="10"/>
      <c r="F53" s="10"/>
      <c r="G53" s="24"/>
      <c r="H53" s="24"/>
      <c r="I53" s="24"/>
      <c r="J53" s="10"/>
      <c r="K53" s="93"/>
      <c r="L53" s="24"/>
    </row>
    <row r="54" spans="5:12" ht="15.75" customHeight="1" x14ac:dyDescent="0.25">
      <c r="E54" s="10"/>
      <c r="F54" s="10"/>
      <c r="G54" s="96" t="str">
        <f>IFERROR(IF(G52=H52,G52,IF(H52=I52,H52,"nelze určit")),"nelze určit")</f>
        <v>DROBNÝ</v>
      </c>
      <c r="H54" s="24"/>
      <c r="I54" s="24"/>
      <c r="J54" s="10"/>
      <c r="K54" s="93"/>
      <c r="L54" s="24"/>
    </row>
    <row r="58" spans="5:12" ht="15.75" customHeight="1" x14ac:dyDescent="0.2"/>
    <row r="66" ht="36" customHeight="1" x14ac:dyDescent="0.2"/>
    <row r="75" ht="12.75" customHeight="1" x14ac:dyDescent="0.2"/>
    <row r="76" ht="17.25" customHeight="1" x14ac:dyDescent="0.2"/>
    <row r="77" ht="7.5" customHeight="1" x14ac:dyDescent="0.2"/>
    <row r="78" ht="27.75" customHeight="1" x14ac:dyDescent="0.2"/>
    <row r="79" ht="38.1" customHeight="1" x14ac:dyDescent="0.2"/>
    <row r="80" ht="38.1" customHeight="1" x14ac:dyDescent="0.2"/>
    <row r="81" ht="38.1" customHeight="1" x14ac:dyDescent="0.2"/>
    <row r="82" ht="46.5" customHeight="1" x14ac:dyDescent="0.2"/>
    <row r="84" ht="24" customHeight="1" x14ac:dyDescent="0.2"/>
    <row r="85" ht="3" customHeight="1" x14ac:dyDescent="0.2"/>
    <row r="86" ht="24" customHeight="1" x14ac:dyDescent="0.2"/>
    <row r="87" ht="3" customHeight="1" x14ac:dyDescent="0.2"/>
    <row r="88" ht="60.75" customHeight="1" x14ac:dyDescent="0.2"/>
    <row r="89" ht="3" customHeight="1" x14ac:dyDescent="0.2"/>
    <row r="90" ht="24.75" customHeight="1" x14ac:dyDescent="0.2"/>
  </sheetData>
  <sheetProtection selectLockedCells="1" selectUnlockedCells="1"/>
  <customSheetViews>
    <customSheetView guid="{27EAD798-63F7-457C-B99F-9C97F6EA41D3}" showPageBreaks="1" showGridLines="0" showRowCol="0" printArea="1" hiddenColumns="1">
      <selection activeCell="M17" sqref="M17"/>
      <pageMargins left="0.82677165354330717" right="0.55118110236220474" top="0.55118110236220474" bottom="0.67" header="0.31496062992125984" footer="0.31496062992125984"/>
      <pageSetup paperSize="9" scale="99" orientation="portrait" r:id="rId1"/>
      <headerFooter>
        <oddHeader>&amp;C&amp;"-,Tučné"Prohlášení o údajích týkajících k velikosti podnikatele ve vztahu k produktům ČMZRB, a.s.</oddHeader>
        <oddFooter>&amp;LPlatné od: &amp;D&amp;C&amp;P/&amp;N</oddFooter>
      </headerFooter>
    </customSheetView>
  </customSheetViews>
  <mergeCells count="26">
    <mergeCell ref="A1:D1"/>
    <mergeCell ref="A27:D27"/>
    <mergeCell ref="A29:D29"/>
    <mergeCell ref="B12:D12"/>
    <mergeCell ref="B20:D20"/>
    <mergeCell ref="B16:D16"/>
    <mergeCell ref="A7:C7"/>
    <mergeCell ref="A9:D9"/>
    <mergeCell ref="A5:C5"/>
    <mergeCell ref="B3:D3"/>
    <mergeCell ref="A6:C6"/>
    <mergeCell ref="C41:D41"/>
    <mergeCell ref="A41:B41"/>
    <mergeCell ref="C38:D38"/>
    <mergeCell ref="A31:D31"/>
    <mergeCell ref="A30:D30"/>
    <mergeCell ref="A36:C36"/>
    <mergeCell ref="C39:D39"/>
    <mergeCell ref="C40:D40"/>
    <mergeCell ref="A40:B40"/>
    <mergeCell ref="A39:B39"/>
    <mergeCell ref="A38:B38"/>
    <mergeCell ref="A32:D32"/>
    <mergeCell ref="A33:D33"/>
    <mergeCell ref="A34:D34"/>
    <mergeCell ref="A35:D35"/>
  </mergeCells>
  <conditionalFormatting sqref="D18:D19">
    <cfRule type="expression" dxfId="16" priority="31" stopIfTrue="1">
      <formula>($B$24=$C$24)</formula>
    </cfRule>
  </conditionalFormatting>
  <conditionalFormatting sqref="B22">
    <cfRule type="expression" dxfId="15" priority="19" stopIfTrue="1">
      <formula>AND(B22=0)</formula>
    </cfRule>
  </conditionalFormatting>
  <conditionalFormatting sqref="C22">
    <cfRule type="expression" dxfId="14" priority="13" stopIfTrue="1">
      <formula>AND(C22=0)</formula>
    </cfRule>
  </conditionalFormatting>
  <conditionalFormatting sqref="D22">
    <cfRule type="expression" dxfId="13" priority="12" stopIfTrue="1">
      <formula>AND(D22=0)</formula>
    </cfRule>
  </conditionalFormatting>
  <conditionalFormatting sqref="B21">
    <cfRule type="expression" dxfId="12" priority="11" stopIfTrue="1">
      <formula>AND(B21=0)</formula>
    </cfRule>
  </conditionalFormatting>
  <conditionalFormatting sqref="C21">
    <cfRule type="expression" dxfId="11" priority="10" stopIfTrue="1">
      <formula>AND(C21=0)</formula>
    </cfRule>
  </conditionalFormatting>
  <conditionalFormatting sqref="D21">
    <cfRule type="expression" dxfId="10" priority="9" stopIfTrue="1">
      <formula>AND(D21=0)</formula>
    </cfRule>
  </conditionalFormatting>
  <conditionalFormatting sqref="D17">
    <cfRule type="expression" dxfId="9" priority="8" stopIfTrue="1">
      <formula>($B$24=$C$24)</formula>
    </cfRule>
  </conditionalFormatting>
  <conditionalFormatting sqref="B26">
    <cfRule type="expression" dxfId="8" priority="4" stopIfTrue="1">
      <formula>$B$13:$C$15=""</formula>
    </cfRule>
    <cfRule type="expression" dxfId="7" priority="5" stopIfTrue="1">
      <formula>AND($B$26="nelze určit")</formula>
    </cfRule>
  </conditionalFormatting>
  <conditionalFormatting sqref="D13">
    <cfRule type="expression" dxfId="6" priority="3">
      <formula>$B$26="nelze určit"</formula>
    </cfRule>
  </conditionalFormatting>
  <conditionalFormatting sqref="D14">
    <cfRule type="expression" dxfId="5" priority="2">
      <formula>$B$26="nelze určit"</formula>
    </cfRule>
  </conditionalFormatting>
  <conditionalFormatting sqref="D15">
    <cfRule type="expression" dxfId="4" priority="1">
      <formula>$B$26="nelze určit"</formula>
    </cfRule>
  </conditionalFormatting>
  <dataValidations disablePrompts="1" xWindow="1164" yWindow="547" count="14">
    <dataValidation allowBlank="1" showInputMessage="1" showErrorMessage="1" promptTitle="Obchodní firma/Jméno FOP" prompt="Zadejte přesný název právnické osoby dle obchodního rejstříku, případně jméno fyzické osoby &quot;podnikající&quot;. " sqref="B3"/>
    <dataValidation type="custom" errorStyle="information" allowBlank="1" showInputMessage="1" showErrorMessage="1" errorTitle="Limit:" error="Překročen limit maximální výše Aktiv/Majetku pro daný rok pro splnění Definice malého a středního podniku dle Doporučení." sqref="B25:D25">
      <formula1>#REF!=TRUE</formula1>
    </dataValidation>
    <dataValidation type="custom" errorStyle="information" allowBlank="1" showInputMessage="1" showErrorMessage="1" errorTitle="Limit:" error="Překročen limit maximální výše obratu/příjmů pro daný rok pro splnění Definice malého a středního podniku dle Doporučení." sqref="B23:D23">
      <formula1>#REF!=TRUE</formula1>
    </dataValidation>
    <dataValidation type="custom" errorStyle="information" allowBlank="1" showInputMessage="1" showErrorMessage="1" errorTitle="Limit:" error="Překročen limit maximální výše obratu/příjmů pro daný rok pro splnění Definice malého a středního podniku dle Doporučení." sqref="E43">
      <formula1>E43="PRAVDA"</formula1>
    </dataValidation>
    <dataValidation allowBlank="1" showInputMessage="1" showErrorMessage="1" promptTitle="Identifikační číslo" prompt="Zadejte identifikační číslo právnické osoby/fyzické osoby &quot;podnikající&quot;" sqref="D5"/>
    <dataValidation allowBlank="1" showInputMessage="1" showErrorMessage="1" promptTitle="Datum vzniku podnikatele" prompt="Uveďte konrétní datum vzniku podnikaktele." sqref="D6"/>
    <dataValidation allowBlank="1" showInputMessage="1" showErrorMessage="1" promptTitle="Počet zaměsnanců - Žadatel" prompt="Uveďte 100% všech zaměstnanců pouze za Žadatele o úvěr/záruku  (uvádí se tzv. přepočtený počet zaměstnanců za poslední uzavřené účetní obodbí. Hodnota se sečte s počtem zaměstnanců z Listu Skupina." sqref="B13"/>
    <dataValidation allowBlank="1" showInputMessage="1" showErrorMessage="1" promptTitle="Výše Aktiv/majetku" prompt="Uveďte 100% hodnoty aktiv nebo majetku (daňová evidence) pouze za Žadatele o úvěr/záruku. (blíže viz. doporučený postup nebo info na www.nrb.cz) . Hodnota se sečte s výši aktiv(/majetku z listu Skupina." sqref="D14"/>
    <dataValidation allowBlank="1" showInputMessage="1" showErrorMessage="1" promptTitle="Výše Obratu/Příjmu" prompt="Uveďte 100% hodnoty Obratu nebo Příjmu (daňová evidence) pouze za Žadatele o úvěr/záruku. (blíže viz. doporučený postup nebo info na www.nrb.cz) . Hodnota se sečte s výši aktiv(/majetku z listu Skupina." sqref="D15"/>
    <dataValidation allowBlank="1" showInputMessage="1" showErrorMessage="1" promptTitle="Výše Obratu/Příjmu" prompt="Uveďte 100% hodnoty Obratu nebo příjmu (daňová evidence) pouze za Žadatele o úvěr/záruku za před-poslední uzavřené účetní období . Hodnota se sečte s výši aktiv(/majetku z listu Skupina." sqref="C15"/>
    <dataValidation allowBlank="1" showInputMessage="1" showErrorMessage="1" promptTitle="Výše Obratu/Příjmu" prompt="Uveďte 100% hodnoty Obratu nebo Příjmu (daňová evidence) pouze za Žadatele o úvěr/záruku za poslední uzavřené účetní období. Hodnota se sečte s výši aktiv(/majetku z listu Skupina." sqref="B15"/>
    <dataValidation allowBlank="1" showInputMessage="1" showErrorMessage="1" promptTitle="Předchozí účetní bdobí" prompt="Uveďte 100% všech zaměstnanců pouze za Žadatele o úvěr/záruku  (uvádí se tzv. přepočtený počet zaměstnanců za pře-dposlední uzavřené účetní obodbí. Hodnota se sečte s počtem zaměstnanců z Listu Skupina." sqref="C13"/>
    <dataValidation allowBlank="1" showInputMessage="1" showErrorMessage="1" promptTitle="Výše Aktiv/majetku" prompt="Uveďte 100% hodnoty aktiv nebo majetku (daňová evidence) pouze za Žadatele o úvěr/záruku za poslední uzavřené účetní období. Hodnota se sečte s výši aktiv(/majetku z listu Skupina." sqref="B14"/>
    <dataValidation allowBlank="1" showInputMessage="1" showErrorMessage="1" promptTitle="Výše Aktiv/majetku" prompt="Uveďte 100% hodnoty aktiv nebo majetku (daňová evidence) pouze za Žadatele o úvěr/záruku za před-poslední uzavřené účetní období . Hodnota se sečte s výši aktiv(/majetku z listu Skupina." sqref="C14"/>
  </dataValidations>
  <pageMargins left="0.82677165354330717" right="0.55118110236220474" top="0.94488188976377963" bottom="0.6692913385826772" header="0.31496062992125984" footer="0.31496062992125984"/>
  <pageSetup paperSize="9" scale="78" orientation="portrait" r:id="rId2"/>
  <headerFooter scaleWithDoc="0">
    <oddHeader>&amp;L&amp;G</oddHeader>
    <oddFooter>&amp;L&amp;"Arial,Obyčejné"&amp;6Verze šablony 1.2</oddFooter>
  </headerFooter>
  <legacyDrawingHF r:id="rId3"/>
  <extLst>
    <ext xmlns:x14="http://schemas.microsoft.com/office/spreadsheetml/2009/9/main" uri="{CCE6A557-97BC-4b89-ADB6-D9C93CAAB3DF}">
      <x14:dataValidations xmlns:xm="http://schemas.microsoft.com/office/excel/2006/main" disablePrompts="1" xWindow="1164" yWindow="547" count="1">
        <x14:dataValidation type="list" allowBlank="1" showInputMessage="1" showErrorMessage="1">
          <x14:formula1>
            <xm:f>'Výpočty MSP'!$B$5:$B$6</xm:f>
          </x14:formula1>
          <xm:sqref>D7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
    <tabColor theme="3" tint="0.39997558519241921"/>
  </sheetPr>
  <dimension ref="B1:AA29"/>
  <sheetViews>
    <sheetView showGridLines="0" zoomScaleNormal="100" zoomScaleSheetLayoutView="145" workbookViewId="0">
      <selection activeCell="D2" sqref="D2"/>
    </sheetView>
  </sheetViews>
  <sheetFormatPr defaultColWidth="9.140625" defaultRowHeight="12" x14ac:dyDescent="0.2"/>
  <cols>
    <col min="1" max="1" width="2.28515625" style="82" customWidth="1"/>
    <col min="2" max="2" width="86.140625" style="82" customWidth="1"/>
    <col min="3" max="16384" width="9.140625" style="82"/>
  </cols>
  <sheetData>
    <row r="1" spans="2:27" ht="12.75" thickBot="1" x14ac:dyDescent="0.25"/>
    <row r="2" spans="2:27" ht="31.9" customHeight="1" x14ac:dyDescent="0.2">
      <c r="B2" s="208" t="s">
        <v>22</v>
      </c>
      <c r="C2" s="202"/>
      <c r="D2" s="27"/>
      <c r="E2" s="27"/>
      <c r="F2" s="27"/>
      <c r="G2" s="27"/>
      <c r="H2" s="27"/>
      <c r="I2" s="27"/>
      <c r="J2" s="27"/>
      <c r="K2" s="28"/>
      <c r="L2" s="28"/>
      <c r="M2" s="28"/>
      <c r="N2" s="28"/>
      <c r="O2" s="28"/>
      <c r="P2" s="28"/>
      <c r="Q2" s="28"/>
      <c r="R2" s="28"/>
      <c r="S2" s="28"/>
      <c r="T2" s="28"/>
      <c r="U2" s="28"/>
      <c r="V2" s="28"/>
      <c r="W2" s="28"/>
      <c r="X2" s="28"/>
      <c r="Y2" s="28"/>
      <c r="Z2" s="28"/>
      <c r="AA2" s="28"/>
    </row>
    <row r="3" spans="2:27" ht="61.15" customHeight="1" x14ac:dyDescent="0.2">
      <c r="B3" s="212" t="s">
        <v>207</v>
      </c>
      <c r="C3" s="203"/>
    </row>
    <row r="4" spans="2:27" ht="19.899999999999999" customHeight="1" x14ac:dyDescent="0.2">
      <c r="B4" s="243" t="s">
        <v>208</v>
      </c>
      <c r="C4" s="203"/>
    </row>
    <row r="5" spans="2:27" ht="22.9" customHeight="1" x14ac:dyDescent="0.2">
      <c r="B5" s="210" t="s">
        <v>164</v>
      </c>
      <c r="C5" s="205"/>
      <c r="D5" s="85"/>
      <c r="E5" s="85"/>
      <c r="F5" s="85"/>
      <c r="G5" s="85"/>
      <c r="H5" s="85"/>
      <c r="I5" s="85"/>
      <c r="J5" s="85"/>
    </row>
    <row r="6" spans="2:27" ht="56.45" customHeight="1" x14ac:dyDescent="0.2">
      <c r="B6" s="212" t="s">
        <v>173</v>
      </c>
      <c r="C6" s="205"/>
      <c r="D6" s="84"/>
      <c r="E6" s="84"/>
      <c r="F6" s="85"/>
      <c r="G6" s="85"/>
      <c r="H6" s="85"/>
      <c r="I6" s="85"/>
      <c r="J6" s="85"/>
    </row>
    <row r="7" spans="2:27" ht="45" customHeight="1" x14ac:dyDescent="0.2">
      <c r="B7" s="213" t="s">
        <v>174</v>
      </c>
      <c r="C7" s="205"/>
      <c r="D7" s="84"/>
      <c r="E7" s="84"/>
      <c r="F7" s="85"/>
      <c r="G7" s="85"/>
      <c r="H7" s="85"/>
      <c r="I7" s="85"/>
      <c r="J7" s="85"/>
    </row>
    <row r="8" spans="2:27" ht="22.9" customHeight="1" x14ac:dyDescent="0.2">
      <c r="B8" s="210" t="s">
        <v>165</v>
      </c>
      <c r="C8" s="205"/>
      <c r="D8" s="84"/>
      <c r="E8" s="84"/>
      <c r="F8" s="85"/>
      <c r="G8" s="85"/>
      <c r="H8" s="85"/>
      <c r="I8" s="85"/>
      <c r="J8" s="85"/>
    </row>
    <row r="9" spans="2:27" ht="58.15" customHeight="1" x14ac:dyDescent="0.2">
      <c r="B9" s="212" t="s">
        <v>175</v>
      </c>
      <c r="C9" s="204"/>
      <c r="D9" s="83"/>
      <c r="E9" s="207"/>
      <c r="F9" s="83"/>
      <c r="G9" s="83"/>
      <c r="H9" s="83"/>
      <c r="I9" s="83"/>
      <c r="J9" s="83"/>
    </row>
    <row r="10" spans="2:27" ht="27" customHeight="1" x14ac:dyDescent="0.2">
      <c r="B10" s="212" t="s">
        <v>24</v>
      </c>
      <c r="C10" s="206"/>
      <c r="D10" s="200"/>
      <c r="E10" s="200"/>
      <c r="F10" s="200"/>
      <c r="G10" s="200"/>
      <c r="H10" s="200"/>
      <c r="I10" s="200"/>
      <c r="J10" s="200"/>
      <c r="K10" s="200"/>
    </row>
    <row r="11" spans="2:27" ht="21" customHeight="1" x14ac:dyDescent="0.2">
      <c r="B11" s="213" t="s">
        <v>25</v>
      </c>
      <c r="C11" s="204"/>
      <c r="D11" s="83"/>
      <c r="E11" s="83"/>
      <c r="F11" s="83"/>
      <c r="G11" s="83"/>
      <c r="H11" s="83"/>
      <c r="I11" s="83"/>
      <c r="J11" s="83"/>
    </row>
    <row r="12" spans="2:27" ht="22.9" customHeight="1" x14ac:dyDescent="0.2">
      <c r="B12" s="210" t="s">
        <v>166</v>
      </c>
      <c r="C12" s="204"/>
      <c r="D12" s="83"/>
      <c r="E12" s="83"/>
      <c r="F12" s="83"/>
      <c r="G12" s="83"/>
      <c r="H12" s="83"/>
      <c r="I12" s="83"/>
      <c r="J12" s="83"/>
    </row>
    <row r="13" spans="2:27" ht="21" customHeight="1" x14ac:dyDescent="0.2">
      <c r="B13" s="212" t="s">
        <v>176</v>
      </c>
      <c r="C13" s="204"/>
      <c r="D13" s="83"/>
      <c r="E13" s="83"/>
      <c r="F13" s="83"/>
      <c r="G13" s="83"/>
      <c r="H13" s="83"/>
      <c r="I13" s="83"/>
      <c r="J13" s="83"/>
    </row>
    <row r="14" spans="2:27" ht="46.9" customHeight="1" x14ac:dyDescent="0.2">
      <c r="B14" s="211" t="s">
        <v>26</v>
      </c>
      <c r="C14" s="206"/>
      <c r="D14" s="198"/>
      <c r="E14" s="198"/>
      <c r="F14" s="198"/>
      <c r="G14" s="198"/>
      <c r="H14" s="201"/>
      <c r="I14" s="201"/>
      <c r="J14" s="201"/>
      <c r="K14" s="201"/>
      <c r="L14" s="201"/>
      <c r="M14" s="201"/>
    </row>
    <row r="15" spans="2:27" ht="22.9" customHeight="1" x14ac:dyDescent="0.2">
      <c r="B15" s="210" t="s">
        <v>167</v>
      </c>
      <c r="C15" s="206"/>
      <c r="D15" s="200"/>
      <c r="E15" s="209"/>
      <c r="F15" s="200"/>
      <c r="G15" s="200"/>
      <c r="H15" s="200"/>
      <c r="I15" s="200"/>
      <c r="J15" s="200"/>
      <c r="K15" s="200"/>
      <c r="L15" s="200"/>
      <c r="M15" s="200"/>
    </row>
    <row r="16" spans="2:27" ht="42" customHeight="1" x14ac:dyDescent="0.2">
      <c r="B16" s="211" t="s">
        <v>177</v>
      </c>
      <c r="C16" s="206"/>
      <c r="D16" s="199"/>
      <c r="E16" s="199"/>
      <c r="F16" s="199"/>
      <c r="G16" s="199"/>
      <c r="H16" s="199"/>
      <c r="I16" s="199"/>
      <c r="J16" s="199"/>
    </row>
    <row r="17" spans="2:10" ht="22.9" customHeight="1" x14ac:dyDescent="0.2">
      <c r="B17" s="210" t="s">
        <v>168</v>
      </c>
      <c r="C17" s="204"/>
      <c r="D17" s="83"/>
      <c r="E17" s="83"/>
      <c r="F17" s="83"/>
      <c r="G17" s="83"/>
      <c r="H17" s="83"/>
      <c r="I17" s="83"/>
      <c r="J17" s="83"/>
    </row>
    <row r="18" spans="2:10" ht="55.9" customHeight="1" x14ac:dyDescent="0.2">
      <c r="B18" s="211" t="s">
        <v>178</v>
      </c>
      <c r="C18" s="206"/>
      <c r="D18" s="86"/>
      <c r="E18" s="86"/>
      <c r="F18" s="86"/>
      <c r="G18" s="86"/>
      <c r="H18" s="83"/>
      <c r="I18" s="83"/>
      <c r="J18" s="83"/>
    </row>
    <row r="19" spans="2:10" ht="22.9" customHeight="1" x14ac:dyDescent="0.2">
      <c r="B19" s="210" t="s">
        <v>169</v>
      </c>
      <c r="C19" s="204"/>
      <c r="D19" s="83"/>
      <c r="E19" s="83"/>
      <c r="F19" s="83"/>
      <c r="G19" s="83"/>
      <c r="H19" s="83"/>
      <c r="I19" s="83"/>
      <c r="J19" s="83"/>
    </row>
    <row r="20" spans="2:10" ht="51.6" customHeight="1" x14ac:dyDescent="0.2">
      <c r="B20" s="211" t="s">
        <v>179</v>
      </c>
      <c r="C20" s="204"/>
      <c r="D20" s="83"/>
      <c r="E20" s="83"/>
      <c r="F20" s="83"/>
      <c r="G20" s="83"/>
      <c r="H20" s="83"/>
      <c r="I20" s="83"/>
      <c r="J20" s="83"/>
    </row>
    <row r="21" spans="2:10" ht="22.9" customHeight="1" x14ac:dyDescent="0.2">
      <c r="B21" s="210" t="s">
        <v>170</v>
      </c>
      <c r="C21" s="204"/>
      <c r="D21" s="83"/>
      <c r="E21" s="83"/>
      <c r="F21" s="83"/>
      <c r="G21" s="83"/>
      <c r="H21" s="83"/>
      <c r="I21" s="83"/>
      <c r="J21" s="83"/>
    </row>
    <row r="22" spans="2:10" ht="52.15" customHeight="1" x14ac:dyDescent="0.2">
      <c r="B22" s="211" t="s">
        <v>180</v>
      </c>
      <c r="C22" s="204"/>
      <c r="D22" s="83"/>
      <c r="E22" s="83"/>
      <c r="F22" s="83"/>
      <c r="G22" s="83"/>
      <c r="H22" s="83"/>
      <c r="I22" s="83"/>
      <c r="J22" s="83"/>
    </row>
    <row r="23" spans="2:10" ht="22.9" customHeight="1" x14ac:dyDescent="0.2">
      <c r="B23" s="210" t="s">
        <v>171</v>
      </c>
      <c r="C23" s="204"/>
      <c r="D23" s="83"/>
      <c r="E23" s="83"/>
      <c r="F23" s="83"/>
      <c r="G23" s="83"/>
      <c r="H23" s="83"/>
      <c r="I23" s="83"/>
      <c r="J23" s="83"/>
    </row>
    <row r="24" spans="2:10" ht="85.9" customHeight="1" x14ac:dyDescent="0.2">
      <c r="B24" s="211" t="s">
        <v>181</v>
      </c>
      <c r="C24" s="204"/>
      <c r="D24" s="83"/>
      <c r="E24" s="83"/>
      <c r="F24" s="83"/>
      <c r="G24" s="83"/>
      <c r="H24" s="83"/>
      <c r="I24" s="83"/>
      <c r="J24" s="83"/>
    </row>
    <row r="25" spans="2:10" ht="22.9" customHeight="1" x14ac:dyDescent="0.2">
      <c r="B25" s="210" t="s">
        <v>172</v>
      </c>
      <c r="C25" s="203"/>
    </row>
    <row r="26" spans="2:10" ht="54" customHeight="1" thickBot="1" x14ac:dyDescent="0.25">
      <c r="B26" s="214" t="s">
        <v>182</v>
      </c>
      <c r="C26" s="203"/>
    </row>
    <row r="27" spans="2:10" x14ac:dyDescent="0.2">
      <c r="B27" s="203"/>
      <c r="C27" s="203"/>
    </row>
    <row r="28" spans="2:10" x14ac:dyDescent="0.2">
      <c r="B28" s="203"/>
      <c r="C28" s="203"/>
    </row>
    <row r="29" spans="2:10" x14ac:dyDescent="0.2">
      <c r="B29" s="203"/>
      <c r="C29" s="203"/>
    </row>
  </sheetData>
  <sheetProtection algorithmName="SHA-512" hashValue="YNmDdn5lSHIo8VAmjetnncf3lKS+XUXc+p+LX3eUPM0F/YkGZhEHLveJPkOelEmBgwYbPNhMj95lI04VtfyI2Q==" saltValue="wFDolBdR+byLYt3ghA4UFg==" spinCount="100000" sheet="1" objects="1" scenarios="1"/>
  <hyperlinks>
    <hyperlink ref="B4" r:id="rId1"/>
  </hyperlinks>
  <pageMargins left="0.7" right="0.7" top="0.78740157499999996" bottom="0.78740157499999996" header="0.3" footer="0.3"/>
  <pageSetup paperSize="9"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5">
    <tabColor rgb="FFFFFF00"/>
  </sheetPr>
  <dimension ref="A1:R95"/>
  <sheetViews>
    <sheetView showFormulas="1" topLeftCell="A7" zoomScale="70" zoomScaleNormal="70" workbookViewId="0">
      <selection activeCell="A25" sqref="A25"/>
    </sheetView>
  </sheetViews>
  <sheetFormatPr defaultColWidth="9.140625" defaultRowHeight="15" x14ac:dyDescent="0.25"/>
  <cols>
    <col min="1" max="1" width="9.140625" style="30"/>
    <col min="2" max="2" width="41" style="30" customWidth="1"/>
    <col min="3" max="4" width="12.5703125" style="30" customWidth="1"/>
    <col min="5" max="5" width="9.140625" style="30"/>
    <col min="6" max="6" width="9.85546875" style="30" customWidth="1"/>
    <col min="7" max="7" width="32.7109375" style="30" customWidth="1"/>
    <col min="8" max="8" width="23.85546875" style="30" customWidth="1"/>
    <col min="9" max="9" width="10.28515625" style="30" customWidth="1"/>
    <col min="10" max="16384" width="9.140625" style="30"/>
  </cols>
  <sheetData>
    <row r="1" spans="1:10" hidden="1" x14ac:dyDescent="0.25"/>
    <row r="2" spans="1:10" hidden="1" x14ac:dyDescent="0.25">
      <c r="B2" s="31"/>
      <c r="C2" s="396"/>
      <c r="D2" s="397"/>
      <c r="E2" s="398"/>
    </row>
    <row r="3" spans="1:10" hidden="1" x14ac:dyDescent="0.25">
      <c r="B3" s="31"/>
      <c r="C3" s="32"/>
      <c r="F3" s="33"/>
      <c r="I3" s="34"/>
    </row>
    <row r="4" spans="1:10" hidden="1" x14ac:dyDescent="0.25">
      <c r="B4" s="31"/>
      <c r="C4" s="35"/>
      <c r="D4" s="36"/>
    </row>
    <row r="5" spans="1:10" hidden="1" x14ac:dyDescent="0.25"/>
    <row r="6" spans="1:10" hidden="1" x14ac:dyDescent="0.25"/>
    <row r="7" spans="1:10" x14ac:dyDescent="0.25">
      <c r="B7" s="31"/>
      <c r="C7" s="396"/>
      <c r="D7" s="397"/>
      <c r="E7" s="398"/>
    </row>
    <row r="8" spans="1:10" x14ac:dyDescent="0.25">
      <c r="B8" s="31"/>
      <c r="C8" s="32"/>
      <c r="F8" s="33">
        <f ca="1">TODAY()</f>
        <v>45350</v>
      </c>
      <c r="I8" s="34"/>
    </row>
    <row r="9" spans="1:10" x14ac:dyDescent="0.25">
      <c r="B9" s="31" t="s">
        <v>27</v>
      </c>
      <c r="C9" s="104" t="e">
        <f>#REF!</f>
        <v>#REF!</v>
      </c>
      <c r="D9" s="36" t="s">
        <v>28</v>
      </c>
    </row>
    <row r="12" spans="1:10" x14ac:dyDescent="0.25">
      <c r="C12" s="37" t="s">
        <v>29</v>
      </c>
      <c r="G12" s="38" t="s">
        <v>30</v>
      </c>
      <c r="H12" s="38" t="s">
        <v>31</v>
      </c>
    </row>
    <row r="13" spans="1:10" x14ac:dyDescent="0.25">
      <c r="B13" s="31" t="s">
        <v>32</v>
      </c>
      <c r="C13" s="39" t="s">
        <v>2</v>
      </c>
      <c r="F13" s="30" t="s">
        <v>33</v>
      </c>
      <c r="G13" s="38"/>
      <c r="H13" s="38" t="e">
        <f>IF(OR(C15="v.o.s.",C15="k.s."),D21-1,IF(AND(C13="ano",C14&lt;=1095),D21-1,IF(D21&lt;0,D21+1,0.5*(D22+D23))))</f>
        <v>#REF!</v>
      </c>
      <c r="J13" s="30" t="s">
        <v>34</v>
      </c>
    </row>
    <row r="14" spans="1:10" x14ac:dyDescent="0.25">
      <c r="B14" s="31" t="s">
        <v>35</v>
      </c>
      <c r="C14" s="40" t="e">
        <f ca="1">F8-C9</f>
        <v>#REF!</v>
      </c>
      <c r="F14" s="30" t="s">
        <v>36</v>
      </c>
      <c r="G14" s="38"/>
      <c r="H14" s="38" t="e">
        <f>IF(OR(C15="jiná",C15="s.r.o.",C15="a.s."),D21-1,IF(AND(C13="ano",C14&lt;=1095),D21-1,IF(D21&lt;0,D21+1,(D21-D29-D24)*0.5)))</f>
        <v>#REF!</v>
      </c>
      <c r="J14" s="30" t="s">
        <v>34</v>
      </c>
    </row>
    <row r="15" spans="1:10" x14ac:dyDescent="0.25">
      <c r="B15" s="31" t="s">
        <v>37</v>
      </c>
      <c r="C15" s="39" t="e">
        <f>#REF!</f>
        <v>#REF!</v>
      </c>
      <c r="F15" s="30" t="s">
        <v>39</v>
      </c>
      <c r="G15" s="38">
        <f>IF(C13="ano",0,IF(C21&lt;=0,100,C25/C21))</f>
        <v>0</v>
      </c>
      <c r="H15" s="38">
        <f>IF(C13="ano",0,IF(D21&lt;=0,100,D25/D21))</f>
        <v>0</v>
      </c>
      <c r="J15" s="30" t="s">
        <v>40</v>
      </c>
    </row>
    <row r="16" spans="1:10" x14ac:dyDescent="0.25">
      <c r="A16" s="30" t="s">
        <v>41</v>
      </c>
      <c r="B16" s="31" t="s">
        <v>42</v>
      </c>
      <c r="C16" s="39" t="e">
        <f>#REF!</f>
        <v>#REF!</v>
      </c>
      <c r="F16" s="30" t="s">
        <v>43</v>
      </c>
      <c r="G16" s="41" t="e">
        <f>IF(C27&lt;=0,"100",IF(C13="ne",(C28+C27+C26)/C27,"100"))</f>
        <v>#REF!</v>
      </c>
      <c r="H16" s="41" t="e">
        <f>IF(D27&lt;=0,"100",IF(C13="ne",(D28+D27+D26)/D27,"100"))</f>
        <v>#REF!</v>
      </c>
      <c r="J16" s="30" t="s">
        <v>44</v>
      </c>
    </row>
    <row r="17" spans="1:18" x14ac:dyDescent="0.25">
      <c r="A17" s="30" t="s">
        <v>45</v>
      </c>
      <c r="B17" s="31" t="s">
        <v>46</v>
      </c>
      <c r="C17" s="39" t="e">
        <f>#REF!</f>
        <v>#REF!</v>
      </c>
    </row>
    <row r="18" spans="1:18" x14ac:dyDescent="0.25">
      <c r="F18" s="42" t="s">
        <v>47</v>
      </c>
    </row>
    <row r="19" spans="1:18" x14ac:dyDescent="0.25">
      <c r="C19" s="399" t="s">
        <v>48</v>
      </c>
      <c r="D19" s="399"/>
      <c r="F19" s="30" t="s">
        <v>49</v>
      </c>
      <c r="G19" s="30" t="s">
        <v>50</v>
      </c>
      <c r="N19" s="43"/>
    </row>
    <row r="20" spans="1:18" x14ac:dyDescent="0.25">
      <c r="B20" s="44" t="s">
        <v>51</v>
      </c>
      <c r="C20" s="45" t="e">
        <f>D20-1</f>
        <v>#REF!</v>
      </c>
      <c r="D20" s="46" t="e">
        <f>#REF!</f>
        <v>#REF!</v>
      </c>
      <c r="F20" s="30" t="s">
        <v>52</v>
      </c>
      <c r="G20" s="30" t="s">
        <v>53</v>
      </c>
    </row>
    <row r="21" spans="1:18" x14ac:dyDescent="0.25">
      <c r="A21" s="47" t="s">
        <v>54</v>
      </c>
      <c r="B21" s="31" t="s">
        <v>55</v>
      </c>
      <c r="C21" s="48" t="e">
        <f>#REF!</f>
        <v>#REF!</v>
      </c>
      <c r="D21" s="48" t="e">
        <f>#REF!</f>
        <v>#REF!</v>
      </c>
      <c r="E21" s="30" t="s">
        <v>83</v>
      </c>
      <c r="R21" s="30" t="s">
        <v>84</v>
      </c>
    </row>
    <row r="22" spans="1:18" x14ac:dyDescent="0.25">
      <c r="B22" s="31" t="s">
        <v>56</v>
      </c>
      <c r="C22" s="48" t="e">
        <f>#REF!</f>
        <v>#REF!</v>
      </c>
      <c r="D22" s="48" t="e">
        <f>#REF!</f>
        <v>#REF!</v>
      </c>
      <c r="E22" s="30" t="s">
        <v>83</v>
      </c>
      <c r="F22" s="49" t="s">
        <v>33</v>
      </c>
      <c r="G22" s="49" t="s">
        <v>36</v>
      </c>
      <c r="H22" s="49" t="s">
        <v>57</v>
      </c>
      <c r="I22" s="49" t="s">
        <v>58</v>
      </c>
      <c r="J22" s="49" t="s">
        <v>59</v>
      </c>
      <c r="K22" s="50"/>
      <c r="L22" s="51"/>
    </row>
    <row r="23" spans="1:18" x14ac:dyDescent="0.25">
      <c r="B23" s="31" t="s">
        <v>60</v>
      </c>
      <c r="C23" s="48" t="e">
        <f>#REF!</f>
        <v>#REF!</v>
      </c>
      <c r="D23" s="48" t="e">
        <f>#REF!</f>
        <v>#REF!</v>
      </c>
      <c r="E23" s="30" t="s">
        <v>83</v>
      </c>
      <c r="F23" s="49" t="e">
        <f ca="1">IF(G45="není v obtížích","ne","ano")</f>
        <v>#REF!</v>
      </c>
      <c r="G23" s="49" t="e">
        <f ca="1">IF(G46="není v obtížích","ne","ano")</f>
        <v>#REF!</v>
      </c>
      <c r="H23" s="49" t="e">
        <f>IF(G49="není v obtížích","ne","ano")</f>
        <v>#REF!</v>
      </c>
      <c r="I23" s="49" t="e">
        <f>IF(G50="není v obtížích","ne","ano")</f>
        <v>#REF!</v>
      </c>
      <c r="J23" s="49" t="e">
        <f>IF(G51="není v obtížích","ne","ano")</f>
        <v>#REF!</v>
      </c>
      <c r="K23" s="50"/>
      <c r="L23" s="51"/>
    </row>
    <row r="24" spans="1:18" x14ac:dyDescent="0.25">
      <c r="B24" s="31" t="s">
        <v>61</v>
      </c>
      <c r="C24" s="48" t="e">
        <f>#REF!</f>
        <v>#REF!</v>
      </c>
      <c r="D24" s="48" t="e">
        <f>#REF!</f>
        <v>#REF!</v>
      </c>
      <c r="R24" s="30" t="s">
        <v>84</v>
      </c>
    </row>
    <row r="25" spans="1:18" ht="15.75" thickBot="1" x14ac:dyDescent="0.3">
      <c r="B25" s="52" t="s">
        <v>62</v>
      </c>
      <c r="C25" s="48" t="e">
        <f>#REF!</f>
        <v>#REF!</v>
      </c>
      <c r="D25" s="48" t="e">
        <f>#REF!</f>
        <v>#REF!</v>
      </c>
      <c r="F25" s="53" t="s">
        <v>63</v>
      </c>
      <c r="G25" s="53"/>
      <c r="H25" s="53"/>
      <c r="I25" s="54" t="e">
        <f>IF(OR(H13&gt;D21,H14&gt;D21,AND(G15&gt;7.5,H15&gt;7.5,G16&lt;1,H16&lt;1),C16="ano",C17="ano"),"se jedná",IF(AND(C21="",H16&lt;1,H15&gt;7.5),"se jedná","se nejedná"))</f>
        <v>#REF!</v>
      </c>
      <c r="J25" s="53" t="s">
        <v>64</v>
      </c>
      <c r="K25" s="53"/>
    </row>
    <row r="26" spans="1:18" x14ac:dyDescent="0.25">
      <c r="A26" s="47" t="s">
        <v>65</v>
      </c>
      <c r="B26" s="55" t="s">
        <v>66</v>
      </c>
      <c r="C26" s="48" t="e">
        <f>#REF!</f>
        <v>#REF!</v>
      </c>
      <c r="D26" s="48" t="e">
        <f>#REF!</f>
        <v>#REF!</v>
      </c>
    </row>
    <row r="27" spans="1:18" x14ac:dyDescent="0.25">
      <c r="B27" s="31" t="s">
        <v>67</v>
      </c>
      <c r="C27" s="48" t="e">
        <f>#REF!</f>
        <v>#REF!</v>
      </c>
      <c r="D27" s="48" t="e">
        <f>#REF!</f>
        <v>#REF!</v>
      </c>
      <c r="F27" s="56" t="s">
        <v>68</v>
      </c>
      <c r="G27" s="51"/>
      <c r="H27" s="400"/>
      <c r="I27" s="401"/>
      <c r="J27" s="401"/>
      <c r="K27" s="401"/>
      <c r="L27" s="401"/>
      <c r="M27" s="401"/>
      <c r="N27" s="401"/>
      <c r="O27" s="401"/>
      <c r="P27" s="402"/>
    </row>
    <row r="28" spans="1:18" x14ac:dyDescent="0.25">
      <c r="B28" s="31" t="s">
        <v>69</v>
      </c>
      <c r="C28" s="48" t="e">
        <f>#REF!</f>
        <v>#REF!</v>
      </c>
      <c r="D28" s="48" t="e">
        <f>#REF!</f>
        <v>#REF!</v>
      </c>
      <c r="H28" s="403"/>
      <c r="I28" s="404"/>
      <c r="J28" s="404"/>
      <c r="K28" s="404"/>
      <c r="L28" s="404"/>
      <c r="M28" s="404"/>
      <c r="N28" s="404"/>
      <c r="O28" s="404"/>
      <c r="P28" s="405"/>
      <c r="Q28" s="57"/>
      <c r="R28" s="57"/>
    </row>
    <row r="29" spans="1:18" x14ac:dyDescent="0.25">
      <c r="B29" s="31" t="s">
        <v>70</v>
      </c>
      <c r="C29" s="48" t="e">
        <f>#REF!</f>
        <v>#REF!</v>
      </c>
      <c r="D29" s="48" t="e">
        <f>#REF!</f>
        <v>#REF!</v>
      </c>
      <c r="H29" s="406"/>
      <c r="I29" s="407"/>
      <c r="J29" s="407"/>
      <c r="K29" s="407"/>
      <c r="L29" s="407"/>
      <c r="M29" s="407"/>
      <c r="N29" s="407"/>
      <c r="O29" s="407"/>
      <c r="P29" s="408"/>
      <c r="R29" s="30" t="s">
        <v>84</v>
      </c>
    </row>
    <row r="31" spans="1:18" x14ac:dyDescent="0.25">
      <c r="B31" s="410"/>
      <c r="C31" s="411"/>
      <c r="D31" s="411"/>
      <c r="E31" s="411"/>
      <c r="F31" s="411"/>
      <c r="G31" s="411"/>
      <c r="H31" s="411"/>
      <c r="I31" s="411"/>
    </row>
    <row r="33" spans="1:15" hidden="1" x14ac:dyDescent="0.25"/>
    <row r="34" spans="1:15" hidden="1" x14ac:dyDescent="0.25">
      <c r="F34" s="58"/>
      <c r="I34" s="51"/>
    </row>
    <row r="35" spans="1:15" hidden="1" x14ac:dyDescent="0.25">
      <c r="F35" s="58"/>
      <c r="I35" s="51"/>
    </row>
    <row r="36" spans="1:15" hidden="1" x14ac:dyDescent="0.25">
      <c r="F36" s="58"/>
      <c r="I36" s="51"/>
    </row>
    <row r="37" spans="1:15" hidden="1" x14ac:dyDescent="0.25">
      <c r="F37" s="58"/>
      <c r="I37" s="51"/>
    </row>
    <row r="38" spans="1:15" hidden="1" x14ac:dyDescent="0.25">
      <c r="A38" s="58" t="s">
        <v>71</v>
      </c>
      <c r="B38" s="58" t="s">
        <v>72</v>
      </c>
      <c r="C38" s="58"/>
      <c r="D38" s="58"/>
      <c r="E38" s="58"/>
      <c r="F38" s="58"/>
      <c r="I38" s="51"/>
    </row>
    <row r="39" spans="1:15" hidden="1" x14ac:dyDescent="0.25">
      <c r="A39" s="58" t="s">
        <v>73</v>
      </c>
      <c r="B39" s="58" t="s">
        <v>74</v>
      </c>
      <c r="C39" s="58" t="s">
        <v>75</v>
      </c>
      <c r="D39" s="58" t="s">
        <v>76</v>
      </c>
      <c r="E39" s="58" t="s">
        <v>38</v>
      </c>
      <c r="F39" s="58"/>
      <c r="I39" s="51"/>
    </row>
    <row r="40" spans="1:15" hidden="1" x14ac:dyDescent="0.25">
      <c r="A40" s="58">
        <v>2017</v>
      </c>
      <c r="B40" s="58">
        <v>2018</v>
      </c>
      <c r="C40" s="58">
        <v>2019</v>
      </c>
      <c r="D40" s="58">
        <v>2020</v>
      </c>
      <c r="E40" s="58"/>
      <c r="F40" s="58"/>
      <c r="I40" s="51"/>
    </row>
    <row r="41" spans="1:15" hidden="1" x14ac:dyDescent="0.25">
      <c r="D41" s="51"/>
      <c r="E41" s="59"/>
      <c r="F41" s="59"/>
      <c r="G41" s="51"/>
      <c r="H41" s="51"/>
      <c r="I41" s="51"/>
      <c r="J41" s="51"/>
      <c r="K41" s="51"/>
      <c r="L41" s="51"/>
      <c r="M41" s="51"/>
    </row>
    <row r="42" spans="1:15" hidden="1" x14ac:dyDescent="0.25">
      <c r="D42" s="51"/>
      <c r="E42" s="59"/>
      <c r="F42" s="59"/>
      <c r="G42" s="51"/>
      <c r="H42" s="51"/>
      <c r="I42" s="51"/>
      <c r="J42" s="51"/>
      <c r="K42" s="51"/>
      <c r="L42" s="51"/>
      <c r="M42" s="51"/>
    </row>
    <row r="43" spans="1:15" hidden="1" x14ac:dyDescent="0.25">
      <c r="D43" s="51"/>
      <c r="E43" s="59"/>
      <c r="F43" s="59"/>
      <c r="G43" s="51"/>
      <c r="H43" s="51"/>
      <c r="I43" s="51"/>
      <c r="J43" s="51"/>
      <c r="K43" s="51"/>
      <c r="L43" s="51"/>
      <c r="M43" s="51"/>
    </row>
    <row r="44" spans="1:15" hidden="1" x14ac:dyDescent="0.25">
      <c r="D44" s="51"/>
      <c r="E44" s="59"/>
      <c r="F44" s="51"/>
      <c r="G44" s="51"/>
      <c r="H44" s="51"/>
      <c r="I44" s="51"/>
      <c r="J44" s="51"/>
      <c r="K44" s="51"/>
      <c r="L44" s="51"/>
      <c r="M44" s="51"/>
    </row>
    <row r="45" spans="1:15" hidden="1" x14ac:dyDescent="0.25">
      <c r="D45" s="51"/>
      <c r="E45" s="59"/>
      <c r="F45" s="51" t="s">
        <v>33</v>
      </c>
      <c r="G45" s="60" t="e">
        <f ca="1">IF(AND(OR(C15=A39,C15=B39,C15=E39),OR(C13="ne",AND(C13="ano",C14&gt;1095))),IF(D21&lt;0,"je v obtížích",IF(0.5*(D22+D23)&lt;D21,"je v obtížích","není v obtížích")),"není v obtížích")</f>
        <v>#REF!</v>
      </c>
      <c r="H45" s="60"/>
      <c r="I45" s="60"/>
      <c r="J45" s="51"/>
      <c r="K45" s="51" t="s">
        <v>77</v>
      </c>
      <c r="L45" s="51"/>
      <c r="M45" s="51"/>
      <c r="O45" s="57"/>
    </row>
    <row r="46" spans="1:15" hidden="1" x14ac:dyDescent="0.25">
      <c r="D46" s="51"/>
      <c r="E46" s="59"/>
      <c r="F46" s="51" t="s">
        <v>36</v>
      </c>
      <c r="G46" s="60" t="e">
        <f ca="1">IF(AND(OR(C15=C39,C15=D39),OR(C13="ne",AND(C13="ano",C14&gt;1095))),IF(D21&lt;0,"je v obtížích",IF((D21-D29-D24)*0.5&gt;D21,"je v obtížích","není v obtížích")),"není v obtížích")</f>
        <v>#REF!</v>
      </c>
      <c r="H46" s="60"/>
      <c r="I46" s="60"/>
      <c r="J46" s="51"/>
      <c r="K46" s="51" t="s">
        <v>78</v>
      </c>
      <c r="L46" s="51"/>
      <c r="M46" s="51"/>
    </row>
    <row r="47" spans="1:15" hidden="1" x14ac:dyDescent="0.25">
      <c r="D47" s="51"/>
      <c r="E47" s="59"/>
      <c r="F47" s="51" t="s">
        <v>39</v>
      </c>
      <c r="G47" s="60" t="str">
        <f>IF(C13="ne",IF(C21&lt;=0,"je v obtížích",IF(C25/C21&gt;7.5,"je v obtížích","není v obtížích")),"není v obtížích")</f>
        <v>není v obtížích</v>
      </c>
      <c r="H47" s="60" t="str">
        <f>IF(C13="ne",IF(D21&lt;=0,"je v obtížích",IF(D25/D21&gt;7.5,"je v obtížích","není v obtížích")),"není v obtížích")</f>
        <v>není v obtížích</v>
      </c>
      <c r="I47" s="60" t="str">
        <f>IF(AND(G47="je v obtížích",H47="je v obtížích"),"je v obtížích","není v obtížích")</f>
        <v>není v obtížích</v>
      </c>
      <c r="J47" s="51"/>
      <c r="K47" s="51" t="s">
        <v>79</v>
      </c>
      <c r="L47" s="51"/>
      <c r="M47" s="51"/>
    </row>
    <row r="48" spans="1:15" hidden="1" x14ac:dyDescent="0.25">
      <c r="D48" s="51"/>
      <c r="E48" s="59"/>
      <c r="F48" s="51" t="s">
        <v>43</v>
      </c>
      <c r="G48" s="60" t="str">
        <f>IF(C13="ne",IF(C27&lt;=0,"není v obtížích",IF((C28+C27+C26)/C27&lt;1,"je v obtížích","není v obtížích")),"není v obtížích")</f>
        <v>není v obtížích</v>
      </c>
      <c r="H48" s="60" t="str">
        <f>IF(C13="ne",IF(D27&lt;=0,"není v obtížích",IF((D28+D27+D26)/D27&lt;1,"je v obtížích","není v obtížích")),"není v obtížích")</f>
        <v>není v obtížích</v>
      </c>
      <c r="I48" s="60" t="e">
        <f>IF(AND(G48="je v obtížích",H48="je v obtížích"),"je v obtížích",IF(AND(C21="",H48="je v obtížích"),"je v obtížích","není v obtížích"))</f>
        <v>#REF!</v>
      </c>
      <c r="J48" s="51"/>
      <c r="K48" s="51" t="s">
        <v>80</v>
      </c>
      <c r="L48" s="51"/>
      <c r="M48" s="51"/>
    </row>
    <row r="49" spans="1:14" hidden="1" x14ac:dyDescent="0.25">
      <c r="D49" s="51"/>
      <c r="E49" s="59"/>
      <c r="F49" s="51" t="s">
        <v>57</v>
      </c>
      <c r="G49" s="60" t="e">
        <f>IF(C16="ano","je v obtížích","není v obtížích")</f>
        <v>#REF!</v>
      </c>
      <c r="H49" s="60"/>
      <c r="I49" s="60"/>
      <c r="J49" s="51"/>
      <c r="K49" s="51" t="s">
        <v>81</v>
      </c>
      <c r="L49" s="51"/>
      <c r="M49" s="51"/>
    </row>
    <row r="50" spans="1:14" hidden="1" x14ac:dyDescent="0.25">
      <c r="D50" s="51"/>
      <c r="E50" s="59"/>
      <c r="F50" s="51" t="s">
        <v>58</v>
      </c>
      <c r="G50" s="60" t="e">
        <f>IF(C17="ano","je v obtížích","není v obtížích")</f>
        <v>#REF!</v>
      </c>
      <c r="H50" s="60"/>
      <c r="I50" s="60"/>
      <c r="J50" s="51"/>
      <c r="K50" s="51" t="s">
        <v>82</v>
      </c>
      <c r="L50" s="51"/>
      <c r="M50" s="51"/>
    </row>
    <row r="51" spans="1:14" hidden="1" x14ac:dyDescent="0.25">
      <c r="D51" s="51"/>
      <c r="E51" s="51"/>
      <c r="F51" s="51" t="s">
        <v>59</v>
      </c>
      <c r="G51" s="60" t="e">
        <f>IF(AND(I47="je v obtížích",I48="je v obtížích"),"je v obtížích","není v obtížích")</f>
        <v>#REF!</v>
      </c>
      <c r="H51" s="60"/>
      <c r="I51" s="60"/>
      <c r="J51" s="51"/>
      <c r="K51" s="51"/>
      <c r="L51" s="51"/>
      <c r="M51" s="51"/>
    </row>
    <row r="52" spans="1:14" hidden="1" x14ac:dyDescent="0.25">
      <c r="D52" s="51"/>
      <c r="E52" s="51"/>
      <c r="F52" s="409" t="e">
        <f ca="1">IF(AND(G45="není v obtížích",G46="není v obtížích",G49="není v obtížích",G50="není v obtížích",G51="není v obtížích"),"není v obtížích","je v obtížích")</f>
        <v>#REF!</v>
      </c>
      <c r="G52" s="409"/>
      <c r="H52" s="409"/>
      <c r="I52" s="409"/>
      <c r="J52" s="51"/>
      <c r="K52" s="51"/>
      <c r="L52" s="51"/>
      <c r="M52" s="51"/>
    </row>
    <row r="53" spans="1:14" hidden="1" x14ac:dyDescent="0.25"/>
    <row r="54" spans="1:14" hidden="1" x14ac:dyDescent="0.25">
      <c r="C54" s="37" t="s">
        <v>29</v>
      </c>
      <c r="G54" s="38" t="s">
        <v>30</v>
      </c>
      <c r="H54" s="38" t="s">
        <v>31</v>
      </c>
    </row>
    <row r="55" spans="1:14" hidden="1" x14ac:dyDescent="0.25">
      <c r="B55" s="31" t="s">
        <v>32</v>
      </c>
      <c r="C55" s="39" t="str">
        <f>C13</f>
        <v>ANO</v>
      </c>
      <c r="F55" s="30" t="s">
        <v>33</v>
      </c>
      <c r="G55" s="38"/>
      <c r="H55" s="38" t="e">
        <f>IF(OR(C57="v.o.s.",C57="k.s."),D63-1,IF(AND(C55="ano",C56&lt;=1095),D63-1,IF(D63&lt;0,D63+1,0.5*(D64+D65))))</f>
        <v>#REF!</v>
      </c>
      <c r="J55" s="30" t="s">
        <v>34</v>
      </c>
    </row>
    <row r="56" spans="1:14" hidden="1" x14ac:dyDescent="0.25">
      <c r="B56" s="31" t="s">
        <v>35</v>
      </c>
      <c r="C56" s="40" t="e">
        <f ca="1">C14</f>
        <v>#REF!</v>
      </c>
      <c r="F56" s="30" t="s">
        <v>36</v>
      </c>
      <c r="G56" s="38"/>
      <c r="H56" s="38" t="e">
        <f>IF(OR(C57="jiná",C57="s.r.o.",C57="a.s."),D63-1,IF(AND(C55="ano",C56&lt;=1095),D63-1,IF(D63&lt;0,D63+1,(D63-D71-D66)*0.5)))</f>
        <v>#REF!</v>
      </c>
      <c r="J56" s="30" t="s">
        <v>34</v>
      </c>
    </row>
    <row r="57" spans="1:14" hidden="1" x14ac:dyDescent="0.25">
      <c r="B57" s="31" t="s">
        <v>37</v>
      </c>
      <c r="C57" s="39" t="e">
        <f>C15</f>
        <v>#REF!</v>
      </c>
      <c r="F57" s="30" t="s">
        <v>39</v>
      </c>
      <c r="G57" s="38">
        <f>IF(C55="ano",0,IF(C63&lt;=0,100,C67/C63))</f>
        <v>0</v>
      </c>
      <c r="H57" s="38">
        <f>IF(C55="ano",0,IF(D63&lt;=0,100,D67/D63))</f>
        <v>0</v>
      </c>
      <c r="J57" s="30" t="s">
        <v>40</v>
      </c>
    </row>
    <row r="58" spans="1:14" hidden="1" x14ac:dyDescent="0.25">
      <c r="A58" s="30" t="s">
        <v>41</v>
      </c>
      <c r="B58" s="31" t="s">
        <v>42</v>
      </c>
      <c r="C58" s="39" t="e">
        <f>C16</f>
        <v>#REF!</v>
      </c>
      <c r="F58" s="30" t="s">
        <v>43</v>
      </c>
      <c r="G58" s="41" t="e">
        <f>IF(C69&lt;=0,"100",IF(C55="ne",(C70+C69+C68)/C69,"100"))</f>
        <v>#REF!</v>
      </c>
      <c r="H58" s="41" t="e">
        <f>IF(D69&lt;=0,"100",IF(C55="ne",(D70+D69+D68)/D69,"100"))</f>
        <v>#REF!</v>
      </c>
      <c r="J58" s="30" t="s">
        <v>44</v>
      </c>
    </row>
    <row r="59" spans="1:14" hidden="1" x14ac:dyDescent="0.25">
      <c r="A59" s="30" t="s">
        <v>45</v>
      </c>
      <c r="B59" s="31" t="s">
        <v>46</v>
      </c>
      <c r="C59" s="39" t="e">
        <f>C17</f>
        <v>#REF!</v>
      </c>
    </row>
    <row r="60" spans="1:14" hidden="1" x14ac:dyDescent="0.25">
      <c r="F60" s="42" t="s">
        <v>47</v>
      </c>
    </row>
    <row r="61" spans="1:14" hidden="1" x14ac:dyDescent="0.25">
      <c r="C61" s="399" t="s">
        <v>48</v>
      </c>
      <c r="D61" s="399"/>
      <c r="F61" s="30" t="s">
        <v>49</v>
      </c>
      <c r="G61" s="30" t="s">
        <v>50</v>
      </c>
      <c r="N61" s="43"/>
    </row>
    <row r="62" spans="1:14" hidden="1" x14ac:dyDescent="0.25">
      <c r="B62" s="44" t="s">
        <v>51</v>
      </c>
      <c r="C62" s="45" t="e">
        <f>D62-1</f>
        <v>#REF!</v>
      </c>
      <c r="D62" s="46" t="e">
        <f>D20</f>
        <v>#REF!</v>
      </c>
      <c r="F62" s="30" t="s">
        <v>52</v>
      </c>
      <c r="G62" s="30" t="s">
        <v>53</v>
      </c>
    </row>
    <row r="63" spans="1:14" hidden="1" x14ac:dyDescent="0.25">
      <c r="A63" s="47" t="s">
        <v>54</v>
      </c>
      <c r="B63" s="31" t="s">
        <v>55</v>
      </c>
      <c r="C63" s="48" t="e">
        <f>#REF!</f>
        <v>#REF!</v>
      </c>
      <c r="D63" s="48" t="e">
        <f>#REF!</f>
        <v>#REF!</v>
      </c>
    </row>
    <row r="64" spans="1:14" hidden="1" x14ac:dyDescent="0.25">
      <c r="B64" s="31" t="s">
        <v>56</v>
      </c>
      <c r="C64" s="48" t="e">
        <f>#REF!</f>
        <v>#REF!</v>
      </c>
      <c r="D64" s="48" t="e">
        <f>#REF!</f>
        <v>#REF!</v>
      </c>
      <c r="F64" s="49" t="s">
        <v>33</v>
      </c>
      <c r="G64" s="49" t="s">
        <v>36</v>
      </c>
      <c r="H64" s="49" t="s">
        <v>57</v>
      </c>
      <c r="I64" s="49" t="s">
        <v>58</v>
      </c>
      <c r="J64" s="49" t="s">
        <v>59</v>
      </c>
      <c r="K64" s="50"/>
      <c r="L64" s="51"/>
    </row>
    <row r="65" spans="1:18" hidden="1" x14ac:dyDescent="0.25">
      <c r="B65" s="31" t="s">
        <v>60</v>
      </c>
      <c r="C65" s="48" t="e">
        <f>#REF!</f>
        <v>#REF!</v>
      </c>
      <c r="D65" s="48" t="e">
        <f>#REF!</f>
        <v>#REF!</v>
      </c>
      <c r="F65" s="49" t="e">
        <f ca="1">IF(G86="není v obtížích","ne","ano")</f>
        <v>#REF!</v>
      </c>
      <c r="G65" s="49" t="e">
        <f ca="1">IF(G87="není v obtížích","ne","ano")</f>
        <v>#REF!</v>
      </c>
      <c r="H65" s="49" t="e">
        <f>IF(G90="není v obtížích","ne","ano")</f>
        <v>#REF!</v>
      </c>
      <c r="I65" s="49" t="e">
        <f>IF(G91="není v obtížích","ne","ano")</f>
        <v>#REF!</v>
      </c>
      <c r="J65" s="49" t="e">
        <f>IF(G92="není v obtížích","ne","ano")</f>
        <v>#REF!</v>
      </c>
      <c r="K65" s="50"/>
      <c r="L65" s="51"/>
    </row>
    <row r="66" spans="1:18" hidden="1" x14ac:dyDescent="0.25">
      <c r="B66" s="31" t="s">
        <v>61</v>
      </c>
      <c r="C66" s="48" t="e">
        <f>#REF!</f>
        <v>#REF!</v>
      </c>
      <c r="D66" s="48" t="e">
        <f>#REF!</f>
        <v>#REF!</v>
      </c>
    </row>
    <row r="67" spans="1:18" ht="15.75" hidden="1" thickBot="1" x14ac:dyDescent="0.3">
      <c r="B67" s="52" t="s">
        <v>62</v>
      </c>
      <c r="C67" s="48" t="e">
        <f>#REF!</f>
        <v>#REF!</v>
      </c>
      <c r="D67" s="48" t="e">
        <f>#REF!</f>
        <v>#REF!</v>
      </c>
      <c r="F67" s="53" t="s">
        <v>63</v>
      </c>
      <c r="G67" s="53"/>
      <c r="H67" s="53"/>
      <c r="I67" s="54" t="e">
        <f>IF(OR(H55&gt;D63,H56&gt;D63,AND(G57&gt;7.5,H57&gt;7.5,G58&lt;1,H58&lt;1),C58="ano",C59="ano"),"se jedná",IF(AND(C63="",H58&lt;1,H57&gt;7.5),"se jedná","se nejedná"))</f>
        <v>#REF!</v>
      </c>
      <c r="J67" s="53" t="s">
        <v>64</v>
      </c>
      <c r="K67" s="53"/>
    </row>
    <row r="68" spans="1:18" hidden="1" x14ac:dyDescent="0.25">
      <c r="A68" s="47" t="s">
        <v>65</v>
      </c>
      <c r="B68" s="55" t="s">
        <v>66</v>
      </c>
      <c r="C68" s="48" t="e">
        <f>#REF!</f>
        <v>#REF!</v>
      </c>
      <c r="D68" s="48" t="e">
        <f>#REF!</f>
        <v>#REF!</v>
      </c>
    </row>
    <row r="69" spans="1:18" hidden="1" x14ac:dyDescent="0.25">
      <c r="B69" s="31" t="s">
        <v>67</v>
      </c>
      <c r="C69" s="48" t="e">
        <f>#REF!</f>
        <v>#REF!</v>
      </c>
      <c r="D69" s="48" t="e">
        <f>#REF!</f>
        <v>#REF!</v>
      </c>
      <c r="F69" s="56" t="s">
        <v>68</v>
      </c>
      <c r="G69" s="51"/>
      <c r="H69" s="400"/>
      <c r="I69" s="401"/>
      <c r="J69" s="401"/>
      <c r="K69" s="401"/>
      <c r="L69" s="401"/>
      <c r="M69" s="401"/>
      <c r="N69" s="401"/>
      <c r="O69" s="401"/>
      <c r="P69" s="402"/>
    </row>
    <row r="70" spans="1:18" hidden="1" x14ac:dyDescent="0.25">
      <c r="B70" s="31" t="s">
        <v>69</v>
      </c>
      <c r="C70" s="48" t="e">
        <f>#REF!</f>
        <v>#REF!</v>
      </c>
      <c r="D70" s="48" t="e">
        <f>#REF!</f>
        <v>#REF!</v>
      </c>
      <c r="H70" s="403"/>
      <c r="I70" s="404"/>
      <c r="J70" s="404"/>
      <c r="K70" s="404"/>
      <c r="L70" s="404"/>
      <c r="M70" s="404"/>
      <c r="N70" s="404"/>
      <c r="O70" s="404"/>
      <c r="P70" s="405"/>
      <c r="Q70" s="57"/>
      <c r="R70" s="57"/>
    </row>
    <row r="71" spans="1:18" hidden="1" x14ac:dyDescent="0.25">
      <c r="B71" s="31" t="s">
        <v>70</v>
      </c>
      <c r="C71" s="48" t="e">
        <f>#REF!</f>
        <v>#REF!</v>
      </c>
      <c r="D71" s="48" t="e">
        <f>#REF!</f>
        <v>#REF!</v>
      </c>
      <c r="H71" s="406"/>
      <c r="I71" s="407"/>
      <c r="J71" s="407"/>
      <c r="K71" s="407"/>
      <c r="L71" s="407"/>
      <c r="M71" s="407"/>
      <c r="N71" s="407"/>
      <c r="O71" s="407"/>
      <c r="P71" s="408"/>
    </row>
    <row r="72" spans="1:18" hidden="1" x14ac:dyDescent="0.25"/>
    <row r="73" spans="1:18" hidden="1" x14ac:dyDescent="0.25"/>
    <row r="74" spans="1:18" hidden="1" x14ac:dyDescent="0.25"/>
    <row r="75" spans="1:18" hidden="1" x14ac:dyDescent="0.25">
      <c r="F75" s="58"/>
      <c r="I75" s="51"/>
    </row>
    <row r="76" spans="1:18" hidden="1" x14ac:dyDescent="0.25">
      <c r="F76" s="58"/>
      <c r="I76" s="51"/>
    </row>
    <row r="77" spans="1:18" hidden="1" x14ac:dyDescent="0.25">
      <c r="F77" s="58"/>
      <c r="I77" s="51"/>
    </row>
    <row r="78" spans="1:18" hidden="1" x14ac:dyDescent="0.25">
      <c r="F78" s="58"/>
      <c r="I78" s="51"/>
    </row>
    <row r="79" spans="1:18" hidden="1" x14ac:dyDescent="0.25">
      <c r="A79" s="58" t="s">
        <v>71</v>
      </c>
      <c r="B79" s="58" t="s">
        <v>72</v>
      </c>
      <c r="C79" s="58"/>
      <c r="D79" s="58"/>
      <c r="E79" s="58"/>
      <c r="F79" s="58"/>
      <c r="I79" s="51"/>
    </row>
    <row r="80" spans="1:18" hidden="1" x14ac:dyDescent="0.25">
      <c r="A80" s="58" t="s">
        <v>73</v>
      </c>
      <c r="B80" s="58" t="s">
        <v>74</v>
      </c>
      <c r="C80" s="58" t="s">
        <v>75</v>
      </c>
      <c r="D80" s="58" t="s">
        <v>76</v>
      </c>
      <c r="E80" s="58" t="s">
        <v>38</v>
      </c>
      <c r="F80" s="58"/>
      <c r="I80" s="51"/>
    </row>
    <row r="81" spans="1:15" hidden="1" x14ac:dyDescent="0.25">
      <c r="A81" s="58">
        <v>2017</v>
      </c>
      <c r="B81" s="58">
        <v>2018</v>
      </c>
      <c r="C81" s="58">
        <v>2019</v>
      </c>
      <c r="D81" s="58">
        <v>2020</v>
      </c>
      <c r="E81" s="58"/>
      <c r="F81" s="58"/>
      <c r="I81" s="51"/>
    </row>
    <row r="82" spans="1:15" hidden="1" x14ac:dyDescent="0.25">
      <c r="D82" s="51"/>
      <c r="E82" s="59"/>
      <c r="F82" s="59"/>
      <c r="G82" s="51"/>
      <c r="H82" s="51"/>
      <c r="I82" s="51"/>
      <c r="J82" s="51"/>
      <c r="K82" s="51"/>
      <c r="L82" s="51"/>
      <c r="M82" s="51"/>
    </row>
    <row r="83" spans="1:15" hidden="1" x14ac:dyDescent="0.25">
      <c r="D83" s="51"/>
      <c r="E83" s="59"/>
      <c r="F83" s="59"/>
      <c r="G83" s="51"/>
      <c r="H83" s="51"/>
      <c r="I83" s="51"/>
      <c r="J83" s="51"/>
      <c r="K83" s="51"/>
      <c r="L83" s="51"/>
      <c r="M83" s="51"/>
    </row>
    <row r="84" spans="1:15" hidden="1" x14ac:dyDescent="0.25">
      <c r="D84" s="51"/>
      <c r="E84" s="59"/>
      <c r="F84" s="59"/>
      <c r="G84" s="51"/>
      <c r="H84" s="51"/>
      <c r="I84" s="51"/>
      <c r="J84" s="51"/>
      <c r="K84" s="51"/>
      <c r="L84" s="51"/>
      <c r="M84" s="51"/>
    </row>
    <row r="85" spans="1:15" hidden="1" x14ac:dyDescent="0.25">
      <c r="D85" s="51"/>
      <c r="E85" s="59"/>
      <c r="F85" s="51"/>
      <c r="G85" s="51"/>
      <c r="H85" s="51"/>
      <c r="I85" s="51"/>
      <c r="J85" s="51"/>
      <c r="K85" s="51"/>
      <c r="L85" s="51"/>
      <c r="M85" s="51"/>
    </row>
    <row r="86" spans="1:15" hidden="1" x14ac:dyDescent="0.25">
      <c r="D86" s="51"/>
      <c r="E86" s="59"/>
      <c r="F86" s="51" t="s">
        <v>33</v>
      </c>
      <c r="G86" s="60" t="e">
        <f ca="1">IF(AND(OR($C$15=A80,$C$15=B80,$C$15=E80),OR($C$13="ne",AND($C$13="ano",$C$14&gt;1095))),IF(D63&lt;0,"je v obtížích",IF(0.5*(D64+D65)&gt;D63,"je v obtížích","není v obtížích")),"není v obtížích")</f>
        <v>#REF!</v>
      </c>
      <c r="H86" s="60"/>
      <c r="I86" s="60"/>
      <c r="J86" s="51"/>
      <c r="K86" s="51" t="s">
        <v>77</v>
      </c>
      <c r="L86" s="51"/>
      <c r="M86" s="51"/>
      <c r="O86" s="57"/>
    </row>
    <row r="87" spans="1:15" hidden="1" x14ac:dyDescent="0.25">
      <c r="D87" s="51"/>
      <c r="E87" s="59"/>
      <c r="F87" s="51" t="s">
        <v>36</v>
      </c>
      <c r="G87" s="60" t="e">
        <f ca="1">IF(AND(OR($C$15=C80,$C$15=D80),OR($C$13="ne",AND($C$13="ano",$C$14&gt;1095))),IF(D63&lt;0,"je v obtížích",IF((D63-D71-D66)*0.5&gt;D63,"je v obtížích","není v obtížích")),"není v obtížích")</f>
        <v>#REF!</v>
      </c>
      <c r="H87" s="60"/>
      <c r="I87" s="60"/>
      <c r="J87" s="51"/>
      <c r="K87" s="51" t="s">
        <v>78</v>
      </c>
      <c r="L87" s="51"/>
      <c r="M87" s="51"/>
    </row>
    <row r="88" spans="1:15" hidden="1" x14ac:dyDescent="0.25">
      <c r="D88" s="51"/>
      <c r="E88" s="59"/>
      <c r="F88" s="51" t="s">
        <v>39</v>
      </c>
      <c r="G88" s="60" t="str">
        <f>IF($C$13="ne",IF(C63&lt;=0,"je v obtížích",IF(C67/C63&gt;7.5,"je v obtížích","není v obtížích")),"není v obtížích")</f>
        <v>není v obtížích</v>
      </c>
      <c r="H88" s="60" t="str">
        <f>IF(C55="ne",IF(D63&lt;=0,"je v obtížích",IF(D67/D63&gt;7.5,"je v obtížích","není v obtížích")),"není v obtížích")</f>
        <v>není v obtížích</v>
      </c>
      <c r="I88" s="60" t="str">
        <f>IF(AND(G88="je v obtížích",H88="je v obtížích"),"je v obtížích","není v obtížích")</f>
        <v>není v obtížích</v>
      </c>
      <c r="J88" s="51"/>
      <c r="K88" s="51" t="s">
        <v>79</v>
      </c>
      <c r="L88" s="51"/>
      <c r="M88" s="51"/>
    </row>
    <row r="89" spans="1:15" hidden="1" x14ac:dyDescent="0.25">
      <c r="D89" s="51"/>
      <c r="E89" s="59"/>
      <c r="F89" s="51" t="s">
        <v>43</v>
      </c>
      <c r="G89" s="60" t="str">
        <f>IF($C$13="ne",IF(C69&lt;=0,"není v obtížích",IF((C70+C69+C68)/C69&lt;1,"je v obtížích","není v obtížích")),"není v obtížích")</f>
        <v>není v obtížích</v>
      </c>
      <c r="H89" s="60" t="str">
        <f>IF(C55="ne",IF(D69&lt;=0,"není v obtížích",IF((D70+D69+D68)/D69&lt;1,"je v obtížích","není v obtížích")),"není v obtížích")</f>
        <v>není v obtížích</v>
      </c>
      <c r="I89" s="60" t="e">
        <f>IF(AND(G89="je v obtížích",H89="je v obtížích"),"je v obtížích",IF(AND(C63="",H89="je v obtížích"),"je v obtížích","není v obtížích"))</f>
        <v>#REF!</v>
      </c>
      <c r="J89" s="51"/>
      <c r="K89" s="51" t="s">
        <v>80</v>
      </c>
      <c r="L89" s="51"/>
      <c r="M89" s="51"/>
    </row>
    <row r="90" spans="1:15" hidden="1" x14ac:dyDescent="0.25">
      <c r="D90" s="51"/>
      <c r="E90" s="59"/>
      <c r="F90" s="51" t="s">
        <v>57</v>
      </c>
      <c r="G90" s="60" t="e">
        <f>IF($C$16="ano","je v obtížích","není v obtížích")</f>
        <v>#REF!</v>
      </c>
      <c r="H90" s="60"/>
      <c r="I90" s="60"/>
      <c r="J90" s="51"/>
      <c r="K90" s="51" t="s">
        <v>81</v>
      </c>
      <c r="L90" s="51"/>
      <c r="M90" s="51"/>
    </row>
    <row r="91" spans="1:15" hidden="1" x14ac:dyDescent="0.25">
      <c r="D91" s="51"/>
      <c r="E91" s="59"/>
      <c r="F91" s="51" t="s">
        <v>58</v>
      </c>
      <c r="G91" s="60" t="e">
        <f>IF($C$17="ano","je v obtížích","není v obtížích")</f>
        <v>#REF!</v>
      </c>
      <c r="H91" s="60"/>
      <c r="I91" s="60"/>
      <c r="J91" s="51"/>
      <c r="K91" s="51" t="s">
        <v>82</v>
      </c>
      <c r="L91" s="51"/>
      <c r="M91" s="51"/>
    </row>
    <row r="92" spans="1:15" hidden="1" x14ac:dyDescent="0.25">
      <c r="D92" s="51"/>
      <c r="E92" s="51"/>
      <c r="F92" s="51" t="s">
        <v>59</v>
      </c>
      <c r="G92" s="60" t="e">
        <f>IF(AND(I88="je v obtížích",I89="je v obtížích"),"je v obtížích","není v obtížích")</f>
        <v>#REF!</v>
      </c>
      <c r="H92" s="60"/>
      <c r="I92" s="60"/>
      <c r="J92" s="51"/>
      <c r="K92" s="51"/>
      <c r="L92" s="51"/>
      <c r="M92" s="51"/>
    </row>
    <row r="93" spans="1:15" hidden="1" x14ac:dyDescent="0.25">
      <c r="D93" s="51"/>
      <c r="E93" s="51"/>
      <c r="F93" s="409" t="e">
        <f ca="1">IF(AND(G86="není v obtížích",G87="není v obtížích",G90="není v obtížích",G91="není v obtížích",G92="není v obtížích"),"není v obtížích","je v obtížích")</f>
        <v>#REF!</v>
      </c>
      <c r="G93" s="409"/>
      <c r="H93" s="409"/>
      <c r="I93" s="409"/>
      <c r="J93" s="51"/>
      <c r="K93" s="51"/>
      <c r="L93" s="51"/>
      <c r="M93" s="51"/>
    </row>
    <row r="94" spans="1:15" hidden="1" x14ac:dyDescent="0.25">
      <c r="D94" s="51"/>
      <c r="E94" s="51"/>
      <c r="F94" s="51"/>
      <c r="G94" s="51"/>
      <c r="H94" s="51"/>
      <c r="I94" s="51"/>
      <c r="J94" s="51"/>
      <c r="K94" s="51"/>
      <c r="L94" s="51"/>
      <c r="M94" s="51"/>
    </row>
    <row r="95" spans="1:15" x14ac:dyDescent="0.25">
      <c r="D95" s="51"/>
      <c r="E95" s="51"/>
      <c r="F95" s="51"/>
      <c r="G95" s="51"/>
      <c r="H95" s="51"/>
      <c r="I95" s="51"/>
      <c r="J95" s="51"/>
      <c r="K95" s="51"/>
      <c r="L95" s="51"/>
      <c r="M95" s="51"/>
    </row>
  </sheetData>
  <sheetProtection algorithmName="SHA-512" hashValue="Wlgd2+w34xrRcvaRbE+3GYkbhZYLqzcq4qkZo7MgY8LpcYyEfPMErCzf+x+Dk7uYwIgYHBDxFgOJqrj/3PzXnA==" saltValue="Y5YpUsPzRp0+ksLTESCO5w==" spinCount="100000" sheet="1" objects="1" scenarios="1" selectLockedCells="1" selectUnlockedCells="1"/>
  <mergeCells count="9">
    <mergeCell ref="C2:E2"/>
    <mergeCell ref="C19:D19"/>
    <mergeCell ref="C61:D61"/>
    <mergeCell ref="H69:P71"/>
    <mergeCell ref="F93:I93"/>
    <mergeCell ref="C7:E7"/>
    <mergeCell ref="B31:I31"/>
    <mergeCell ref="F52:I52"/>
    <mergeCell ref="H27:P29"/>
  </mergeCells>
  <conditionalFormatting sqref="F65:K65">
    <cfRule type="cellIs" dxfId="3" priority="3" operator="equal">
      <formula>"ano"</formula>
    </cfRule>
    <cfRule type="cellIs" dxfId="2" priority="4" operator="equal">
      <formula>"ne"</formula>
    </cfRule>
  </conditionalFormatting>
  <conditionalFormatting sqref="F23:K23">
    <cfRule type="cellIs" dxfId="1" priority="1" operator="equal">
      <formula>"ano"</formula>
    </cfRule>
    <cfRule type="cellIs" dxfId="0" priority="2" operator="equal">
      <formula>"ne"</formula>
    </cfRule>
  </conditionalFormatting>
  <dataValidations count="2">
    <dataValidation allowBlank="1" showInputMessage="1" showErrorMessage="1" promptTitle="Vyberte" prompt="ze seznamu" sqref="C55 D62 C57:C59 C13 C15:C17"/>
    <dataValidation type="list" allowBlank="1" showInputMessage="1" showErrorMessage="1" promptTitle="Vyberte" prompt="ze seznamu" sqref="D20">
      <formula1>$A$40:$D$40</formula1>
    </dataValidation>
  </dataValidations>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6"/>
  <dimension ref="A1:N171"/>
  <sheetViews>
    <sheetView zoomScale="70" zoomScaleNormal="70" workbookViewId="0">
      <selection activeCell="I18" sqref="I18"/>
    </sheetView>
  </sheetViews>
  <sheetFormatPr defaultRowHeight="15" x14ac:dyDescent="0.25"/>
  <cols>
    <col min="1" max="1" width="55.42578125" customWidth="1"/>
    <col min="2" max="2" width="35.7109375" customWidth="1"/>
    <col min="3" max="3" width="73.140625" customWidth="1"/>
    <col min="4" max="4" width="10.7109375" customWidth="1"/>
    <col min="9" max="9" width="30.42578125" customWidth="1"/>
  </cols>
  <sheetData>
    <row r="1" spans="1:14" s="1" customFormat="1" ht="94.15" customHeight="1" x14ac:dyDescent="0.25">
      <c r="A1" s="413" t="s">
        <v>162</v>
      </c>
      <c r="B1" s="413"/>
      <c r="C1" s="413"/>
      <c r="D1" s="413"/>
      <c r="E1" s="413"/>
      <c r="F1" s="413"/>
      <c r="G1" s="413"/>
      <c r="H1" s="413"/>
    </row>
    <row r="2" spans="1:14" x14ac:dyDescent="0.25">
      <c r="A2" t="s">
        <v>2</v>
      </c>
      <c r="C2" t="s">
        <v>2</v>
      </c>
      <c r="E2" t="s">
        <v>7</v>
      </c>
    </row>
    <row r="3" spans="1:14" x14ac:dyDescent="0.25">
      <c r="A3" t="s">
        <v>3</v>
      </c>
      <c r="B3">
        <v>2017</v>
      </c>
      <c r="C3" t="s">
        <v>3</v>
      </c>
      <c r="E3" t="s">
        <v>12</v>
      </c>
      <c r="F3" s="7">
        <v>1</v>
      </c>
      <c r="G3" t="s">
        <v>12</v>
      </c>
      <c r="I3" t="e">
        <f>VLOOKUP(PROHLÁŠENÍ!G44,F3:G5,2,TRUE)</f>
        <v>#N/A</v>
      </c>
    </row>
    <row r="4" spans="1:14" x14ac:dyDescent="0.25">
      <c r="B4" s="1">
        <v>2018</v>
      </c>
      <c r="E4" t="s">
        <v>8</v>
      </c>
      <c r="F4" s="7">
        <v>2</v>
      </c>
      <c r="G4" s="6" t="s">
        <v>8</v>
      </c>
    </row>
    <row r="5" spans="1:14" x14ac:dyDescent="0.25">
      <c r="B5">
        <v>2019</v>
      </c>
      <c r="E5" t="s">
        <v>9</v>
      </c>
      <c r="F5" s="7">
        <v>3</v>
      </c>
      <c r="G5" s="6" t="s">
        <v>9</v>
      </c>
    </row>
    <row r="6" spans="1:14" x14ac:dyDescent="0.25">
      <c r="B6" s="1">
        <v>2020</v>
      </c>
      <c r="E6" t="s">
        <v>10</v>
      </c>
      <c r="F6" s="7">
        <v>4</v>
      </c>
      <c r="G6" s="6" t="s">
        <v>10</v>
      </c>
    </row>
    <row r="7" spans="1:14" x14ac:dyDescent="0.25">
      <c r="B7">
        <v>2021</v>
      </c>
    </row>
    <row r="8" spans="1:14" s="1" customFormat="1" x14ac:dyDescent="0.25">
      <c r="B8" s="1">
        <v>2023</v>
      </c>
    </row>
    <row r="9" spans="1:14" s="1" customFormat="1" x14ac:dyDescent="0.25">
      <c r="A9" s="1" t="s">
        <v>4</v>
      </c>
      <c r="B9" s="1">
        <v>2023</v>
      </c>
      <c r="C9" s="1">
        <v>24.724</v>
      </c>
    </row>
    <row r="10" spans="1:14" s="1" customFormat="1" hidden="1" x14ac:dyDescent="0.25">
      <c r="A10" s="1" t="s">
        <v>99</v>
      </c>
      <c r="B10" s="1">
        <v>2021</v>
      </c>
      <c r="C10" s="1">
        <v>24.858000000000001</v>
      </c>
    </row>
    <row r="11" spans="1:14" hidden="1" x14ac:dyDescent="0.25">
      <c r="A11" t="s">
        <v>4</v>
      </c>
      <c r="B11">
        <v>2020</v>
      </c>
      <c r="C11">
        <v>26.242000000000001</v>
      </c>
      <c r="K11">
        <v>1</v>
      </c>
      <c r="L11">
        <v>2</v>
      </c>
      <c r="M11">
        <v>3</v>
      </c>
      <c r="N11">
        <f>MAX(K11:M11)</f>
        <v>3</v>
      </c>
    </row>
    <row r="12" spans="1:14" hidden="1" x14ac:dyDescent="0.25">
      <c r="A12" t="s">
        <v>4</v>
      </c>
      <c r="B12">
        <v>2019</v>
      </c>
      <c r="C12">
        <v>25.408000000000001</v>
      </c>
    </row>
    <row r="13" spans="1:14" hidden="1" x14ac:dyDescent="0.25">
      <c r="A13" s="1" t="s">
        <v>4</v>
      </c>
      <c r="B13">
        <v>2018</v>
      </c>
      <c r="C13">
        <v>25.724</v>
      </c>
    </row>
    <row r="14" spans="1:14" hidden="1" x14ac:dyDescent="0.25">
      <c r="A14" t="s">
        <v>4</v>
      </c>
      <c r="B14">
        <v>2017</v>
      </c>
      <c r="C14" s="5">
        <v>25.535</v>
      </c>
    </row>
    <row r="15" spans="1:14" hidden="1" x14ac:dyDescent="0.25">
      <c r="A15" s="103" t="s">
        <v>4</v>
      </c>
      <c r="B15" s="103">
        <v>2016</v>
      </c>
      <c r="C15" s="103">
        <v>27.021000000000001</v>
      </c>
    </row>
    <row r="16" spans="1:14" hidden="1" x14ac:dyDescent="0.25">
      <c r="A16" s="103" t="s">
        <v>4</v>
      </c>
      <c r="B16" s="103">
        <v>2015</v>
      </c>
      <c r="C16" s="103">
        <v>27.023</v>
      </c>
    </row>
    <row r="17" spans="1:9" s="1" customFormat="1" x14ac:dyDescent="0.25">
      <c r="A17" s="1">
        <v>2020</v>
      </c>
    </row>
    <row r="18" spans="1:9" x14ac:dyDescent="0.25">
      <c r="A18" s="1" t="s">
        <v>5</v>
      </c>
      <c r="B18" s="2">
        <v>43000</v>
      </c>
      <c r="C18" s="4">
        <f>B18*C11</f>
        <v>1128406</v>
      </c>
      <c r="I18" t="e">
        <f>'Výpočty MSP'!C69:D69=IF('Výpočty MSP'!C66&gt;2000,'Výpočty MSP'!C66,"Automaticky")</f>
        <v>#VALUE!</v>
      </c>
    </row>
    <row r="19" spans="1:9" x14ac:dyDescent="0.25">
      <c r="A19" s="1" t="s">
        <v>6</v>
      </c>
      <c r="B19" s="2">
        <v>50000</v>
      </c>
      <c r="C19" s="4">
        <f>B19*C12</f>
        <v>1270400</v>
      </c>
    </row>
    <row r="20" spans="1:9" x14ac:dyDescent="0.25">
      <c r="A20" s="1"/>
      <c r="B20" s="1"/>
      <c r="C20" s="1"/>
    </row>
    <row r="21" spans="1:9" x14ac:dyDescent="0.25">
      <c r="A21" s="1">
        <v>2019</v>
      </c>
      <c r="B21" s="1"/>
      <c r="C21" s="1"/>
    </row>
    <row r="22" spans="1:9" x14ac:dyDescent="0.25">
      <c r="A22" s="1" t="s">
        <v>5</v>
      </c>
      <c r="B22" s="2">
        <v>43000</v>
      </c>
      <c r="C22" s="4">
        <f>B22*C12</f>
        <v>1092544</v>
      </c>
    </row>
    <row r="23" spans="1:9" x14ac:dyDescent="0.25">
      <c r="A23" s="1" t="s">
        <v>6</v>
      </c>
      <c r="B23" s="2">
        <v>50000</v>
      </c>
      <c r="C23" s="4">
        <f>B23*C12</f>
        <v>1270400</v>
      </c>
    </row>
    <row r="24" spans="1:9" x14ac:dyDescent="0.25">
      <c r="A24" s="1">
        <v>2018</v>
      </c>
      <c r="B24" s="1"/>
      <c r="C24" s="1"/>
      <c r="I24" t="e">
        <f>IF(#REF!&lt;3,IF(#REF!&lt;2,"MALÝ","STŔEDNÍ"),"VELKÝ")</f>
        <v>#REF!</v>
      </c>
    </row>
    <row r="25" spans="1:9" x14ac:dyDescent="0.25">
      <c r="A25" s="1" t="s">
        <v>5</v>
      </c>
      <c r="B25" s="2">
        <v>43000</v>
      </c>
      <c r="C25" s="4">
        <f>B25*C13</f>
        <v>1106132</v>
      </c>
    </row>
    <row r="26" spans="1:9" x14ac:dyDescent="0.25">
      <c r="A26" s="1" t="s">
        <v>6</v>
      </c>
      <c r="B26" s="2">
        <v>50000</v>
      </c>
      <c r="C26" s="4">
        <f>ROUND(B26*C13,0)</f>
        <v>1286200</v>
      </c>
    </row>
    <row r="27" spans="1:9" x14ac:dyDescent="0.25">
      <c r="A27">
        <v>2017</v>
      </c>
    </row>
    <row r="28" spans="1:9" x14ac:dyDescent="0.25">
      <c r="A28" t="s">
        <v>5</v>
      </c>
      <c r="B28" s="2">
        <v>43000</v>
      </c>
      <c r="C28" s="4">
        <f>B28*C14</f>
        <v>1098005</v>
      </c>
    </row>
    <row r="29" spans="1:9" x14ac:dyDescent="0.25">
      <c r="A29" t="s">
        <v>6</v>
      </c>
      <c r="B29" s="2">
        <v>50000</v>
      </c>
      <c r="C29" s="4">
        <f>ROUND(B29*C14,0)</f>
        <v>1276750</v>
      </c>
    </row>
    <row r="31" spans="1:9" x14ac:dyDescent="0.25">
      <c r="A31" s="1">
        <v>2016</v>
      </c>
      <c r="B31" s="1"/>
      <c r="C31" s="1"/>
    </row>
    <row r="32" spans="1:9" x14ac:dyDescent="0.25">
      <c r="A32" s="1" t="s">
        <v>5</v>
      </c>
      <c r="B32" s="2">
        <v>43000</v>
      </c>
      <c r="C32" s="3">
        <f>B32*C15</f>
        <v>1161903</v>
      </c>
    </row>
    <row r="33" spans="1:9" x14ac:dyDescent="0.25">
      <c r="A33" s="1" t="s">
        <v>6</v>
      </c>
      <c r="B33" s="2">
        <v>50000</v>
      </c>
      <c r="C33" s="3">
        <f>B33*C15</f>
        <v>1351050</v>
      </c>
    </row>
    <row r="35" spans="1:9" x14ac:dyDescent="0.25">
      <c r="A35">
        <v>2015</v>
      </c>
    </row>
    <row r="36" spans="1:9" x14ac:dyDescent="0.25">
      <c r="A36" s="1" t="s">
        <v>5</v>
      </c>
      <c r="B36" s="2">
        <v>43000</v>
      </c>
      <c r="C36" s="3">
        <f>B36*C16</f>
        <v>1161989</v>
      </c>
    </row>
    <row r="37" spans="1:9" x14ac:dyDescent="0.25">
      <c r="A37" s="1" t="s">
        <v>6</v>
      </c>
      <c r="B37" s="2">
        <v>50000</v>
      </c>
      <c r="C37" s="3">
        <f>B37*C16</f>
        <v>1351150</v>
      </c>
    </row>
    <row r="42" spans="1:9" ht="15.6" customHeight="1" x14ac:dyDescent="0.25">
      <c r="A42" s="116" t="s">
        <v>133</v>
      </c>
      <c r="C42" s="415" t="s">
        <v>108</v>
      </c>
      <c r="D42" s="416"/>
      <c r="G42" s="43"/>
    </row>
    <row r="43" spans="1:9" x14ac:dyDescent="0.25">
      <c r="A43" s="115" t="s">
        <v>127</v>
      </c>
      <c r="C43" s="107" t="s">
        <v>109</v>
      </c>
      <c r="D43" s="107" t="s">
        <v>107</v>
      </c>
    </row>
    <row r="44" spans="1:9" x14ac:dyDescent="0.25">
      <c r="A44" s="115" t="s">
        <v>125</v>
      </c>
      <c r="C44" s="109">
        <f>SKUPINA!I10</f>
        <v>0</v>
      </c>
      <c r="D44" s="110">
        <v>-2</v>
      </c>
    </row>
    <row r="45" spans="1:9" x14ac:dyDescent="0.25">
      <c r="A45" s="115" t="s">
        <v>143</v>
      </c>
      <c r="C45" s="108" t="b">
        <f>'Výpočty MSP'!C54=IF('Výpočty MSP'!C46&lt;2000,"",'Výpočty MSP'!C46)</f>
        <v>0</v>
      </c>
      <c r="D45" s="106"/>
    </row>
    <row r="46" spans="1:9" x14ac:dyDescent="0.25">
      <c r="A46" s="242" t="s">
        <v>202</v>
      </c>
      <c r="B46" s="238" t="s">
        <v>205</v>
      </c>
      <c r="C46" s="111">
        <f>DATE(YEAR(C44)+D44,MONTH(C44),DAY(C44))</f>
        <v>693232</v>
      </c>
      <c r="D46" s="106"/>
    </row>
    <row r="47" spans="1:9" x14ac:dyDescent="0.25">
      <c r="A47" s="116" t="s">
        <v>147</v>
      </c>
      <c r="C47" s="417" t="s">
        <v>111</v>
      </c>
      <c r="D47" s="417"/>
      <c r="E47" s="417"/>
      <c r="F47" s="417"/>
      <c r="G47" s="417"/>
    </row>
    <row r="48" spans="1:9" x14ac:dyDescent="0.25">
      <c r="A48" s="119" t="str">
        <f>SKUPINA!F12</f>
        <v>Vyplňte předchozí buňky</v>
      </c>
      <c r="C48" s="111" t="str">
        <f>IF(C44&lt;1,"",C44)</f>
        <v/>
      </c>
      <c r="I48" s="114"/>
    </row>
    <row r="49" spans="1:7" x14ac:dyDescent="0.25">
      <c r="A49" s="120">
        <f>IF(A48&gt;2000,C63,"")</f>
        <v>1898</v>
      </c>
      <c r="C49" s="418" t="s">
        <v>110</v>
      </c>
      <c r="D49" s="418"/>
      <c r="E49" s="418"/>
      <c r="F49" s="418"/>
      <c r="G49" s="418"/>
    </row>
    <row r="50" spans="1:7" s="1" customFormat="1" x14ac:dyDescent="0.25">
      <c r="A50" s="120" t="s">
        <v>149</v>
      </c>
      <c r="C50" s="170"/>
      <c r="D50"/>
      <c r="E50"/>
      <c r="F50"/>
      <c r="G50"/>
    </row>
    <row r="51" spans="1:7" s="1" customFormat="1" x14ac:dyDescent="0.25">
      <c r="A51" s="171" t="s">
        <v>148</v>
      </c>
      <c r="C51"/>
      <c r="D51"/>
      <c r="E51"/>
      <c r="F51"/>
      <c r="G51"/>
    </row>
    <row r="52" spans="1:7" s="1" customFormat="1" x14ac:dyDescent="0.25">
      <c r="A52" s="120" t="str">
        <f>IF(A49&lt;2000,"Vyplňte","Nový podnik")</f>
        <v>Vyplňte</v>
      </c>
      <c r="C52" s="107" t="s">
        <v>188</v>
      </c>
    </row>
    <row r="53" spans="1:7" s="1" customFormat="1" x14ac:dyDescent="0.25">
      <c r="A53" s="120" t="str">
        <f>IF(A48="Vyplňte předchozí buňky","předchozí buňky!",A48)</f>
        <v>předchozí buňky!</v>
      </c>
      <c r="C53" s="184">
        <f>IF(C46&lt;2000,"",C46)</f>
        <v>693232</v>
      </c>
    </row>
    <row r="54" spans="1:7" s="1" customFormat="1" x14ac:dyDescent="0.25">
      <c r="A54" s="120" t="str">
        <f>IF(A49&lt;2000,"",A49)</f>
        <v/>
      </c>
      <c r="C54" s="107" t="s">
        <v>189</v>
      </c>
      <c r="D54"/>
      <c r="E54"/>
      <c r="F54"/>
      <c r="G54"/>
    </row>
    <row r="55" spans="1:7" x14ac:dyDescent="0.25">
      <c r="C55" s="184"/>
    </row>
    <row r="56" spans="1:7" x14ac:dyDescent="0.25">
      <c r="A56" s="116" t="s">
        <v>133</v>
      </c>
      <c r="C56" s="105"/>
    </row>
    <row r="57" spans="1:7" x14ac:dyDescent="0.25">
      <c r="A57" s="119" t="s">
        <v>2</v>
      </c>
    </row>
    <row r="58" spans="1:7" x14ac:dyDescent="0.25">
      <c r="A58" s="119" t="s">
        <v>3</v>
      </c>
      <c r="C58" s="117" t="s">
        <v>113</v>
      </c>
    </row>
    <row r="59" spans="1:7" x14ac:dyDescent="0.25">
      <c r="C59" s="119">
        <f>YEAR(C44)</f>
        <v>1900</v>
      </c>
    </row>
    <row r="60" spans="1:7" x14ac:dyDescent="0.25">
      <c r="A60" s="118" t="s">
        <v>161</v>
      </c>
      <c r="C60" s="116" t="s">
        <v>114</v>
      </c>
    </row>
    <row r="61" spans="1:7" x14ac:dyDescent="0.25">
      <c r="A61" s="115" t="s">
        <v>160</v>
      </c>
      <c r="C61" s="119">
        <f>C59-1</f>
        <v>1899</v>
      </c>
    </row>
    <row r="62" spans="1:7" x14ac:dyDescent="0.25">
      <c r="C62" s="118" t="s">
        <v>132</v>
      </c>
    </row>
    <row r="63" spans="1:7" x14ac:dyDescent="0.25">
      <c r="C63" s="121">
        <f>C59-2</f>
        <v>1898</v>
      </c>
    </row>
    <row r="65" spans="1:13" x14ac:dyDescent="0.25">
      <c r="C65" s="116" t="s">
        <v>134</v>
      </c>
    </row>
    <row r="66" spans="1:13" x14ac:dyDescent="0.25">
      <c r="A66" s="107" t="s">
        <v>156</v>
      </c>
      <c r="C66" s="119">
        <f>IF(SKUPINA!I14="ANO",'Výpočty MSP'!C61,'Výpočty MSP'!C63)</f>
        <v>1898</v>
      </c>
    </row>
    <row r="67" spans="1:13" x14ac:dyDescent="0.25">
      <c r="A67" s="182" t="s">
        <v>150</v>
      </c>
    </row>
    <row r="68" spans="1:13" x14ac:dyDescent="0.25">
      <c r="C68" s="419" t="s">
        <v>144</v>
      </c>
      <c r="D68" s="419"/>
    </row>
    <row r="69" spans="1:13" s="1" customFormat="1" x14ac:dyDescent="0.25">
      <c r="A69" s="107" t="s">
        <v>157</v>
      </c>
      <c r="C69" s="414" t="str">
        <f>IF('Výpočty MSP'!C66&gt;2000,'Výpočty MSP'!C66,"Automaticky")</f>
        <v>Automaticky</v>
      </c>
      <c r="D69" s="414"/>
    </row>
    <row r="70" spans="1:13" s="1" customFormat="1" ht="45" x14ac:dyDescent="0.25">
      <c r="A70" s="183" t="s">
        <v>158</v>
      </c>
      <c r="C70" s="419" t="s">
        <v>145</v>
      </c>
      <c r="D70" s="419"/>
    </row>
    <row r="71" spans="1:13" s="1" customFormat="1" x14ac:dyDescent="0.25">
      <c r="A71" s="184" t="s">
        <v>159</v>
      </c>
      <c r="C71" s="414">
        <f>IF(SKUPINA!I12='Výpočty MSP'!A46,'Výpočty MSP'!C59,)</f>
        <v>0</v>
      </c>
      <c r="D71" s="414"/>
    </row>
    <row r="72" spans="1:13" s="1" customFormat="1" x14ac:dyDescent="0.25"/>
    <row r="73" spans="1:13" x14ac:dyDescent="0.25">
      <c r="C73" t="s">
        <v>136</v>
      </c>
    </row>
    <row r="74" spans="1:13" ht="15" customHeight="1" x14ac:dyDescent="0.25">
      <c r="A74" s="118" t="s">
        <v>183</v>
      </c>
      <c r="C74" s="122" t="s">
        <v>140</v>
      </c>
      <c r="D74" s="122"/>
      <c r="E74" s="122"/>
    </row>
    <row r="75" spans="1:13" x14ac:dyDescent="0.25">
      <c r="A75" s="216" t="str">
        <f>PROHLÁŠENÍ!B24</f>
        <v>DROBNÝ</v>
      </c>
    </row>
    <row r="76" spans="1:13" x14ac:dyDescent="0.25">
      <c r="A76" s="118" t="s">
        <v>184</v>
      </c>
      <c r="C76" t="s">
        <v>137</v>
      </c>
    </row>
    <row r="77" spans="1:13" x14ac:dyDescent="0.25">
      <c r="A77" s="216" t="str">
        <f>PROHLÁŠENÍ!C24</f>
        <v>DROBNÝ</v>
      </c>
      <c r="C77" s="123" t="s">
        <v>139</v>
      </c>
      <c r="D77" s="123"/>
      <c r="E77" s="123"/>
      <c r="F77" s="123"/>
      <c r="G77" s="123"/>
      <c r="H77" s="123"/>
      <c r="I77" s="123"/>
      <c r="J77" s="123"/>
      <c r="K77" s="123"/>
      <c r="L77" s="123"/>
      <c r="M77" s="123"/>
    </row>
    <row r="78" spans="1:13" x14ac:dyDescent="0.25">
      <c r="A78" s="118" t="s">
        <v>185</v>
      </c>
    </row>
    <row r="79" spans="1:13" x14ac:dyDescent="0.25">
      <c r="A79" s="216" t="str">
        <f>PROHLÁŠENÍ!D24</f>
        <v/>
      </c>
    </row>
    <row r="80" spans="1:13" s="1" customFormat="1" ht="45" x14ac:dyDescent="0.25">
      <c r="A80" s="218" t="s">
        <v>187</v>
      </c>
    </row>
    <row r="81" spans="1:3" s="1" customFormat="1" x14ac:dyDescent="0.25">
      <c r="A81" s="217" t="str">
        <f>IF(A79="","ROKY 'N A N-1' JSOU DOSTAČUJÍCÍ",A79)</f>
        <v>ROKY 'N A N-1' JSOU DOSTAČUJÍCÍ</v>
      </c>
    </row>
    <row r="82" spans="1:3" ht="18" customHeight="1" x14ac:dyDescent="0.25">
      <c r="A82" s="172"/>
    </row>
    <row r="83" spans="1:3" x14ac:dyDescent="0.25">
      <c r="A83" s="118" t="s">
        <v>186</v>
      </c>
    </row>
    <row r="84" spans="1:3" x14ac:dyDescent="0.25">
      <c r="A84" s="115" t="str">
        <f>PROHLÁŠENÍ!B26</f>
        <v>DROBNÝ</v>
      </c>
    </row>
    <row r="90" spans="1:3" ht="15.75" thickBot="1" x14ac:dyDescent="0.3">
      <c r="B90" s="238" t="s">
        <v>206</v>
      </c>
    </row>
    <row r="91" spans="1:3" ht="19.149999999999999" customHeight="1" thickBot="1" x14ac:dyDescent="0.3">
      <c r="A91" s="230" t="s">
        <v>191</v>
      </c>
      <c r="B91" s="423" t="s">
        <v>196</v>
      </c>
      <c r="C91" s="424"/>
    </row>
    <row r="92" spans="1:3" x14ac:dyDescent="0.25">
      <c r="A92" s="231" t="s">
        <v>192</v>
      </c>
      <c r="B92" s="232" t="s">
        <v>194</v>
      </c>
      <c r="C92" s="232" t="s">
        <v>195</v>
      </c>
    </row>
    <row r="93" spans="1:3" x14ac:dyDescent="0.25">
      <c r="A93" s="184">
        <f>IF(SKUPINA!J25="Nový podnik",1,0)</f>
        <v>0</v>
      </c>
      <c r="B93" s="420" t="str">
        <f>IF(A122=0,"","Oranžová pole = Váš odhad hodnot k 31.12.2024.")</f>
        <v/>
      </c>
      <c r="C93" s="425" t="str">
        <f>IF(A122=0,"","Černá pole = Nevyplňují se.")</f>
        <v/>
      </c>
    </row>
    <row r="94" spans="1:3" x14ac:dyDescent="0.25">
      <c r="A94" s="184">
        <f>IF(SKUPINA!J26="Nový podnik",1,0)</f>
        <v>0</v>
      </c>
      <c r="B94" s="421"/>
      <c r="C94" s="425"/>
    </row>
    <row r="95" spans="1:3" x14ac:dyDescent="0.25">
      <c r="A95" s="184">
        <f>IF(SKUPINA!J27="Nový podnik",1,0)</f>
        <v>0</v>
      </c>
      <c r="B95" s="421"/>
      <c r="C95" s="425"/>
    </row>
    <row r="96" spans="1:3" x14ac:dyDescent="0.25">
      <c r="A96" s="184">
        <f>IF(SKUPINA!J28="Nový podnik",1,0)</f>
        <v>0</v>
      </c>
      <c r="B96" s="421"/>
      <c r="C96" s="425"/>
    </row>
    <row r="97" spans="1:3" x14ac:dyDescent="0.25">
      <c r="A97" s="184">
        <f>IF(SKUPINA!J29="Nový podnik",1,0)</f>
        <v>0</v>
      </c>
      <c r="B97" s="421"/>
      <c r="C97" s="425"/>
    </row>
    <row r="98" spans="1:3" x14ac:dyDescent="0.25">
      <c r="A98" s="184">
        <f>IF(SKUPINA!J30="Nový podnik",1,0)</f>
        <v>0</v>
      </c>
      <c r="B98" s="421"/>
      <c r="C98" s="425"/>
    </row>
    <row r="99" spans="1:3" x14ac:dyDescent="0.25">
      <c r="A99" s="184">
        <f>IF(SKUPINA!J31="Nový podnik",1,0)</f>
        <v>0</v>
      </c>
      <c r="B99" s="421"/>
      <c r="C99" s="425"/>
    </row>
    <row r="100" spans="1:3" x14ac:dyDescent="0.25">
      <c r="A100" s="184">
        <f>IF(SKUPINA!J32="Nový podnik",1,0)</f>
        <v>0</v>
      </c>
      <c r="B100" s="421"/>
      <c r="C100" s="425"/>
    </row>
    <row r="101" spans="1:3" x14ac:dyDescent="0.25">
      <c r="A101" s="184">
        <f>IF(SKUPINA!J33="Nový podnik",1,0)</f>
        <v>0</v>
      </c>
      <c r="B101" s="421"/>
      <c r="C101" s="425"/>
    </row>
    <row r="102" spans="1:3" x14ac:dyDescent="0.25">
      <c r="A102" s="184">
        <f>IF(SKUPINA!J34="Nový podnik",1,0)</f>
        <v>0</v>
      </c>
      <c r="B102" s="421"/>
      <c r="C102" s="425"/>
    </row>
    <row r="103" spans="1:3" x14ac:dyDescent="0.25">
      <c r="A103" s="184">
        <f>IF(SKUPINA!J35="Nový podnik",1,0)</f>
        <v>0</v>
      </c>
      <c r="B103" s="421"/>
      <c r="C103" s="425"/>
    </row>
    <row r="104" spans="1:3" x14ac:dyDescent="0.25">
      <c r="A104" s="184">
        <f>IF(SKUPINA!J36="Nový podnik",1,0)</f>
        <v>0</v>
      </c>
      <c r="B104" s="421"/>
      <c r="C104" s="425"/>
    </row>
    <row r="105" spans="1:3" x14ac:dyDescent="0.25">
      <c r="A105" s="184">
        <f>IF(SKUPINA!J37="Nový podnik",1,0)</f>
        <v>0</v>
      </c>
      <c r="B105" s="421"/>
      <c r="C105" s="425"/>
    </row>
    <row r="106" spans="1:3" x14ac:dyDescent="0.25">
      <c r="A106" s="184">
        <f>IF(SKUPINA!J38="Nový podnik",1,0)</f>
        <v>0</v>
      </c>
      <c r="B106" s="421"/>
      <c r="C106" s="425"/>
    </row>
    <row r="107" spans="1:3" x14ac:dyDescent="0.25">
      <c r="A107" s="184">
        <f>IF(SKUPINA!J39="Nový podnik",1,0)</f>
        <v>0</v>
      </c>
      <c r="B107" s="421"/>
      <c r="C107" s="425"/>
    </row>
    <row r="108" spans="1:3" x14ac:dyDescent="0.25">
      <c r="A108" s="184">
        <f>IF(SKUPINA!J40="Nový podnik",1,0)</f>
        <v>0</v>
      </c>
      <c r="B108" s="421"/>
      <c r="C108" s="425"/>
    </row>
    <row r="109" spans="1:3" x14ac:dyDescent="0.25">
      <c r="A109" s="184">
        <f>IF(SKUPINA!J41="Nový podnik",1,0)</f>
        <v>0</v>
      </c>
      <c r="B109" s="421"/>
      <c r="C109" s="425"/>
    </row>
    <row r="110" spans="1:3" x14ac:dyDescent="0.25">
      <c r="A110" s="184">
        <f>IF(SKUPINA!J42="Nový podnik",1,0)</f>
        <v>0</v>
      </c>
      <c r="B110" s="421"/>
      <c r="C110" s="425"/>
    </row>
    <row r="111" spans="1:3" x14ac:dyDescent="0.25">
      <c r="A111" s="184">
        <f>IF(SKUPINA!J43="Nový podnik",1,0)</f>
        <v>0</v>
      </c>
      <c r="B111" s="421"/>
      <c r="C111" s="425"/>
    </row>
    <row r="112" spans="1:3" x14ac:dyDescent="0.25">
      <c r="A112" s="184">
        <f>IF(SKUPINA!J44="Nový podnik",1,0)</f>
        <v>0</v>
      </c>
      <c r="B112" s="421"/>
      <c r="C112" s="425"/>
    </row>
    <row r="113" spans="1:3" x14ac:dyDescent="0.25">
      <c r="A113" s="184">
        <f>IF(SKUPINA!J45="Nový podnik",1,0)</f>
        <v>0</v>
      </c>
      <c r="B113" s="421"/>
      <c r="C113" s="425"/>
    </row>
    <row r="114" spans="1:3" x14ac:dyDescent="0.25">
      <c r="A114" s="184">
        <f>IF(SKUPINA!J46="Nový podnik",1,0)</f>
        <v>0</v>
      </c>
      <c r="B114" s="421"/>
      <c r="C114" s="425"/>
    </row>
    <row r="115" spans="1:3" x14ac:dyDescent="0.25">
      <c r="A115" s="184">
        <f>IF(SKUPINA!J47="Nový podnik",1,0)</f>
        <v>0</v>
      </c>
      <c r="B115" s="421"/>
      <c r="C115" s="425"/>
    </row>
    <row r="116" spans="1:3" x14ac:dyDescent="0.25">
      <c r="A116" s="184">
        <f>IF(SKUPINA!J48="Nový podnik",1,0)</f>
        <v>0</v>
      </c>
      <c r="B116" s="421"/>
      <c r="C116" s="425"/>
    </row>
    <row r="117" spans="1:3" x14ac:dyDescent="0.25">
      <c r="A117" s="184">
        <f>IF(SKUPINA!J49="Nový podnik",1,0)</f>
        <v>0</v>
      </c>
      <c r="B117" s="421"/>
      <c r="C117" s="425"/>
    </row>
    <row r="118" spans="1:3" x14ac:dyDescent="0.25">
      <c r="A118" s="184">
        <f>IF(SKUPINA!J50="Nový podnik",1,0)</f>
        <v>0</v>
      </c>
      <c r="B118" s="421"/>
      <c r="C118" s="425"/>
    </row>
    <row r="119" spans="1:3" x14ac:dyDescent="0.25">
      <c r="A119" s="184">
        <f>IF(SKUPINA!J51="Nový podnik",1,0)</f>
        <v>0</v>
      </c>
      <c r="B119" s="421"/>
      <c r="C119" s="425"/>
    </row>
    <row r="120" spans="1:3" x14ac:dyDescent="0.25">
      <c r="A120" s="184">
        <f>IF(SKUPINA!J52="Nový podnik",1,0)</f>
        <v>0</v>
      </c>
      <c r="B120" s="421"/>
      <c r="C120" s="425"/>
    </row>
    <row r="121" spans="1:3" x14ac:dyDescent="0.25">
      <c r="A121" s="184">
        <f>IF(SKUPINA!J53="Nový podnik",1,0)</f>
        <v>0</v>
      </c>
      <c r="B121" s="421"/>
      <c r="C121" s="425"/>
    </row>
    <row r="122" spans="1:3" s="1" customFormat="1" x14ac:dyDescent="0.25">
      <c r="A122" s="229">
        <f>SUM(A93:A121)</f>
        <v>0</v>
      </c>
      <c r="B122" s="422"/>
      <c r="C122" s="425"/>
    </row>
    <row r="123" spans="1:3" x14ac:dyDescent="0.25">
      <c r="A123" s="231" t="s">
        <v>193</v>
      </c>
      <c r="B123" s="231" t="s">
        <v>194</v>
      </c>
      <c r="C123" s="231" t="s">
        <v>195</v>
      </c>
    </row>
    <row r="124" spans="1:3" x14ac:dyDescent="0.25">
      <c r="A124" s="184">
        <f>IF(SKUPINA!J58="Nový podnik",1,0)</f>
        <v>0</v>
      </c>
      <c r="B124" s="412" t="str">
        <f>IF(A146=0,"","Oranžová pole = Váš odhad hodnot k 31.12.2024.")</f>
        <v/>
      </c>
      <c r="C124" s="426" t="str">
        <f>IF(A146=0,"","Černá pole = Nevyplňují se.")</f>
        <v/>
      </c>
    </row>
    <row r="125" spans="1:3" x14ac:dyDescent="0.25">
      <c r="A125" s="184">
        <f>IF(SKUPINA!J59="Nový podnik",1,0)</f>
        <v>0</v>
      </c>
      <c r="B125" s="412"/>
      <c r="C125" s="427"/>
    </row>
    <row r="126" spans="1:3" x14ac:dyDescent="0.25">
      <c r="A126" s="184">
        <f>IF(SKUPINA!J60="Nový podnik",1,0)</f>
        <v>0</v>
      </c>
      <c r="B126" s="412"/>
      <c r="C126" s="427"/>
    </row>
    <row r="127" spans="1:3" x14ac:dyDescent="0.25">
      <c r="A127" s="184">
        <f>IF(SKUPINA!J61="Nový podnik",1,0)</f>
        <v>0</v>
      </c>
      <c r="B127" s="412"/>
      <c r="C127" s="427"/>
    </row>
    <row r="128" spans="1:3" x14ac:dyDescent="0.25">
      <c r="A128" s="184">
        <f>IF(SKUPINA!J62="Nový podnik",1,0)</f>
        <v>0</v>
      </c>
      <c r="B128" s="412"/>
      <c r="C128" s="427"/>
    </row>
    <row r="129" spans="1:3" x14ac:dyDescent="0.25">
      <c r="A129" s="184">
        <f>IF(SKUPINA!J63="Nový podnik",1,0)</f>
        <v>0</v>
      </c>
      <c r="B129" s="412"/>
      <c r="C129" s="427"/>
    </row>
    <row r="130" spans="1:3" x14ac:dyDescent="0.25">
      <c r="A130" s="184">
        <f>IF(SKUPINA!J64="Nový podnik",1,0)</f>
        <v>0</v>
      </c>
      <c r="B130" s="412"/>
      <c r="C130" s="427"/>
    </row>
    <row r="131" spans="1:3" x14ac:dyDescent="0.25">
      <c r="A131" s="184">
        <f>IF(SKUPINA!J65="Nový podnik",1,0)</f>
        <v>0</v>
      </c>
      <c r="B131" s="412"/>
      <c r="C131" s="427"/>
    </row>
    <row r="132" spans="1:3" x14ac:dyDescent="0.25">
      <c r="A132" s="184">
        <f>IF(SKUPINA!J66="Nový podnik",1,0)</f>
        <v>0</v>
      </c>
      <c r="B132" s="412"/>
      <c r="C132" s="427"/>
    </row>
    <row r="133" spans="1:3" x14ac:dyDescent="0.25">
      <c r="A133" s="184">
        <f>IF(SKUPINA!J67="Nový podnik",1,0)</f>
        <v>0</v>
      </c>
      <c r="B133" s="412"/>
      <c r="C133" s="427"/>
    </row>
    <row r="134" spans="1:3" x14ac:dyDescent="0.25">
      <c r="A134" s="184">
        <f>IF(SKUPINA!J68="Nový podnik",1,0)</f>
        <v>0</v>
      </c>
      <c r="B134" s="412"/>
      <c r="C134" s="427"/>
    </row>
    <row r="135" spans="1:3" x14ac:dyDescent="0.25">
      <c r="A135" s="184">
        <f>IF(SKUPINA!J69="Nový podnik",1,0)</f>
        <v>0</v>
      </c>
      <c r="B135" s="412"/>
      <c r="C135" s="427"/>
    </row>
    <row r="136" spans="1:3" x14ac:dyDescent="0.25">
      <c r="A136" s="184">
        <f>IF(SKUPINA!J70="Nový podnik",1,0)</f>
        <v>0</v>
      </c>
      <c r="B136" s="412"/>
      <c r="C136" s="427"/>
    </row>
    <row r="137" spans="1:3" x14ac:dyDescent="0.25">
      <c r="A137" s="184">
        <f>IF(SKUPINA!J71="Nový podnik",1,0)</f>
        <v>0</v>
      </c>
      <c r="B137" s="412"/>
      <c r="C137" s="427"/>
    </row>
    <row r="138" spans="1:3" x14ac:dyDescent="0.25">
      <c r="A138" s="184">
        <f>IF(SKUPINA!J72="Nový podnik",1,0)</f>
        <v>0</v>
      </c>
      <c r="B138" s="412"/>
      <c r="C138" s="427"/>
    </row>
    <row r="139" spans="1:3" x14ac:dyDescent="0.25">
      <c r="A139" s="184">
        <f>IF(SKUPINA!J73="Nový podnik",1,0)</f>
        <v>0</v>
      </c>
      <c r="B139" s="412"/>
      <c r="C139" s="427"/>
    </row>
    <row r="140" spans="1:3" x14ac:dyDescent="0.25">
      <c r="A140" s="184">
        <f>IF(SKUPINA!J74="Nový podnik",1,0)</f>
        <v>0</v>
      </c>
      <c r="B140" s="412"/>
      <c r="C140" s="427"/>
    </row>
    <row r="141" spans="1:3" x14ac:dyDescent="0.25">
      <c r="A141" s="184">
        <f>IF(SKUPINA!J75="Nový podnik",1,0)</f>
        <v>0</v>
      </c>
      <c r="B141" s="412"/>
      <c r="C141" s="427"/>
    </row>
    <row r="142" spans="1:3" x14ac:dyDescent="0.25">
      <c r="A142" s="184">
        <f>IF(SKUPINA!J76="Nový podnik",1,0)</f>
        <v>0</v>
      </c>
      <c r="B142" s="412"/>
      <c r="C142" s="427"/>
    </row>
    <row r="143" spans="1:3" x14ac:dyDescent="0.25">
      <c r="A143" s="184">
        <f>IF(SKUPINA!J77="Nový podnik",1,0)</f>
        <v>0</v>
      </c>
      <c r="B143" s="412"/>
      <c r="C143" s="427"/>
    </row>
    <row r="144" spans="1:3" x14ac:dyDescent="0.25">
      <c r="A144" s="184">
        <f>IF(SKUPINA!J78="Nový podnik",1,0)</f>
        <v>0</v>
      </c>
      <c r="B144" s="412"/>
      <c r="C144" s="427"/>
    </row>
    <row r="145" spans="1:3" x14ac:dyDescent="0.25">
      <c r="A145" s="184">
        <f>IF(SKUPINA!J79="Nový podnik",1,0)</f>
        <v>0</v>
      </c>
      <c r="B145" s="412"/>
      <c r="C145" s="427"/>
    </row>
    <row r="146" spans="1:3" x14ac:dyDescent="0.25">
      <c r="A146" s="229">
        <f>SUM(A124:A145)</f>
        <v>0</v>
      </c>
      <c r="B146" s="412"/>
      <c r="C146" s="428"/>
    </row>
    <row r="150" spans="1:3" x14ac:dyDescent="0.25">
      <c r="A150" s="107" t="s">
        <v>198</v>
      </c>
    </row>
    <row r="151" spans="1:3" x14ac:dyDescent="0.25">
      <c r="A151" s="241" t="s">
        <v>197</v>
      </c>
    </row>
    <row r="152" spans="1:3" x14ac:dyDescent="0.25">
      <c r="A152" s="241" t="s">
        <v>201</v>
      </c>
    </row>
    <row r="153" spans="1:3" x14ac:dyDescent="0.25">
      <c r="A153" s="107" t="s">
        <v>199</v>
      </c>
    </row>
    <row r="154" spans="1:3" x14ac:dyDescent="0.25">
      <c r="A154" s="240">
        <f>LEN(SKUPINA!B107)</f>
        <v>0</v>
      </c>
    </row>
    <row r="155" spans="1:3" x14ac:dyDescent="0.25">
      <c r="A155" s="107" t="s">
        <v>200</v>
      </c>
    </row>
    <row r="156" spans="1:3" x14ac:dyDescent="0.25">
      <c r="A156" s="241" t="str">
        <f>IF(A154&gt;3,"",B93)</f>
        <v/>
      </c>
    </row>
    <row r="157" spans="1:3" x14ac:dyDescent="0.25">
      <c r="A157" s="241" t="str">
        <f>IF(A154&gt;3,"",C93)</f>
        <v/>
      </c>
    </row>
    <row r="158" spans="1:3" x14ac:dyDescent="0.25">
      <c r="A158" s="241" t="str">
        <f>IF(A154&gt;3,"",B124)</f>
        <v/>
      </c>
    </row>
    <row r="159" spans="1:3" x14ac:dyDescent="0.25">
      <c r="A159" s="241" t="str">
        <f>IF(A154&gt;3,"",C124)</f>
        <v/>
      </c>
    </row>
    <row r="160" spans="1:3" x14ac:dyDescent="0.25">
      <c r="A160" s="241" t="str">
        <f>IF(A154&gt;3,"",A152)</f>
        <v xml:space="preserve">Po vložení zastupující osoby se červené nápovědy skryjí. </v>
      </c>
    </row>
    <row r="161" spans="1:1" x14ac:dyDescent="0.25">
      <c r="A161" s="241" t="str">
        <f>IF(A154&gt;3,"",A151)</f>
        <v>1) Je doporučeno uložit do PC a otevřít v Microsoft Office.   2) Vždy je nutné nejprve vyplnit těchto 5 úvodních otázek.</v>
      </c>
    </row>
    <row r="164" spans="1:1" x14ac:dyDescent="0.25">
      <c r="A164" s="107" t="s">
        <v>203</v>
      </c>
    </row>
    <row r="165" spans="1:1" x14ac:dyDescent="0.25">
      <c r="A165" s="107" t="s">
        <v>204</v>
      </c>
    </row>
    <row r="166" spans="1:1" x14ac:dyDescent="0.25">
      <c r="A166" s="241" t="str">
        <f>IF(SKUPINA!I12='Výpočty MSP'!A46,"Do oranžových polí uveďte Váš odhad, jakých hodnot bude Žadatel dosahovat po uzavření tohoto (letošního) roku.","")</f>
        <v/>
      </c>
    </row>
    <row r="167" spans="1:1" x14ac:dyDescent="0.25">
      <c r="A167" s="241" t="str">
        <f>IF(A154&gt;3,"",A166)</f>
        <v/>
      </c>
    </row>
    <row r="168" spans="1:1" x14ac:dyDescent="0.25">
      <c r="A168" s="107" t="s">
        <v>203</v>
      </c>
    </row>
    <row r="169" spans="1:1" x14ac:dyDescent="0.25">
      <c r="A169" s="107" t="s">
        <v>204</v>
      </c>
    </row>
    <row r="170" spans="1:1" x14ac:dyDescent="0.25">
      <c r="A170" s="241" t="str">
        <f>IF('Výpočty MSP'!A46=SKUPINA!I12,"Plně černá políčka zcela ignorujte.","")</f>
        <v/>
      </c>
    </row>
    <row r="171" spans="1:1" x14ac:dyDescent="0.25">
      <c r="A171" s="241" t="str">
        <f>IF(A154&gt;3,"",A170)</f>
        <v/>
      </c>
    </row>
  </sheetData>
  <sheetProtection selectLockedCells="1" selectUnlockedCells="1"/>
  <customSheetViews>
    <customSheetView guid="{27EAD798-63F7-457C-B99F-9C97F6EA41D3}">
      <selection activeCell="F28" sqref="F28"/>
      <pageMargins left="0.7" right="0.7" top="0.78740157499999996" bottom="0.78740157499999996" header="0.3" footer="0.3"/>
      <pageSetup paperSize="9" orientation="portrait" r:id="rId1"/>
    </customSheetView>
  </customSheetViews>
  <mergeCells count="13">
    <mergeCell ref="B124:B146"/>
    <mergeCell ref="A1:H1"/>
    <mergeCell ref="C71:D71"/>
    <mergeCell ref="C42:D42"/>
    <mergeCell ref="C47:G47"/>
    <mergeCell ref="C49:G49"/>
    <mergeCell ref="C68:D68"/>
    <mergeCell ref="C70:D70"/>
    <mergeCell ref="C69:D69"/>
    <mergeCell ref="B93:B122"/>
    <mergeCell ref="B91:C91"/>
    <mergeCell ref="C93:C122"/>
    <mergeCell ref="C124:C146"/>
  </mergeCells>
  <dataValidations count="1">
    <dataValidation type="list" allowBlank="1" showInputMessage="1" showErrorMessage="1" sqref="B2:B4 B6">
      <formula1>$B$2:$B$4</formula1>
    </dataValidation>
  </dataValidations>
  <pageMargins left="0.7" right="0.7" top="0.78740157499999996" bottom="0.78740157499999996" header="0.3" footer="0.3"/>
  <pageSetup paperSize="9"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5</vt:i4>
      </vt:variant>
      <vt:variant>
        <vt:lpstr>Pojmenované oblasti</vt:lpstr>
      </vt:variant>
      <vt:variant>
        <vt:i4>20</vt:i4>
      </vt:variant>
    </vt:vector>
  </HeadingPairs>
  <TitlesOfParts>
    <vt:vector size="25" baseType="lpstr">
      <vt:lpstr>SKUPINA</vt:lpstr>
      <vt:lpstr>PROHLÁŠENÍ</vt:lpstr>
      <vt:lpstr>DOPORUČENÝ POSTUP</vt:lpstr>
      <vt:lpstr>Výpočty PVO</vt:lpstr>
      <vt:lpstr>Výpočty MSP</vt:lpstr>
      <vt:lpstr>_ROK2</vt:lpstr>
      <vt:lpstr>_rok3</vt:lpstr>
      <vt:lpstr>_rok4</vt:lpstr>
      <vt:lpstr>ANONE</vt:lpstr>
      <vt:lpstr>ciselnik</vt:lpstr>
      <vt:lpstr>forma</vt:lpstr>
      <vt:lpstr>forma2</vt:lpstr>
      <vt:lpstr>'DOPORUČENÝ POSTUP'!Oblast_tisku</vt:lpstr>
      <vt:lpstr>PROHLÁŠENÍ!Oblast_tisku</vt:lpstr>
      <vt:lpstr>SKUPINA!Oblast_tisku</vt:lpstr>
      <vt:lpstr>podani</vt:lpstr>
      <vt:lpstr>podat</vt:lpstr>
      <vt:lpstr>podat2</vt:lpstr>
      <vt:lpstr>ROK</vt:lpstr>
      <vt:lpstr>rokpodat</vt:lpstr>
      <vt:lpstr>skupina</vt:lpstr>
      <vt:lpstr>SOUHLAS</vt:lpstr>
      <vt:lpstr>velikost</vt:lpstr>
      <vt:lpstr>vznik</vt:lpstr>
      <vt:lpstr>vznik2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Drahomíra Lamserová</dc:creator>
  <cp:lastModifiedBy>ripa</cp:lastModifiedBy>
  <cp:lastPrinted>2024-02-28T13:16:13Z</cp:lastPrinted>
  <dcterms:created xsi:type="dcterms:W3CDTF">2014-07-10T07:22:18Z</dcterms:created>
  <dcterms:modified xsi:type="dcterms:W3CDTF">2024-02-28T13:17:14Z</dcterms:modified>
</cp:coreProperties>
</file>