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fcik\Documents\Povodňový_restart\Žádost\"/>
    </mc:Choice>
  </mc:AlternateContent>
  <xr:revisionPtr revIDLastSave="0" documentId="8_{8594915E-C3F6-4BF5-AD87-84EE00A51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" sheetId="1" r:id="rId1"/>
    <sheet name="_vst" sheetId="2" state="hidden" r:id="rId2"/>
  </sheets>
  <definedNames>
    <definedName name="kategorie">_vst!$B$2:$B$13</definedName>
    <definedName name="měna">_vst!$D$2:$D$35</definedName>
    <definedName name="_xlnm.Print_Area" localSheetId="0">projekt!$A$1:$AN$192</definedName>
    <definedName name="vyrobky">_vst!#REF!</definedName>
    <definedName name="zadatel">_vst!$B$16:$B$17</definedName>
    <definedName name="zamereni">_vst!$E$2:$E$6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9" i="1" l="1"/>
  <c r="AC129" i="1"/>
  <c r="P129" i="1"/>
  <c r="U129" i="1" s="1"/>
  <c r="AC128" i="1"/>
  <c r="Y128" i="1"/>
  <c r="P128" i="1"/>
  <c r="E14" i="2"/>
  <c r="E13" i="2"/>
  <c r="E12" i="2"/>
  <c r="E11" i="2" l="1"/>
  <c r="I114" i="1" s="1"/>
  <c r="AT83" i="1" l="1"/>
  <c r="AU83" i="1" s="1"/>
  <c r="AT84" i="1"/>
  <c r="AU84" i="1" s="1"/>
  <c r="AT85" i="1"/>
  <c r="AT86" i="1"/>
  <c r="AT87" i="1"/>
  <c r="AT88" i="1"/>
  <c r="AT89" i="1"/>
  <c r="AU89" i="1" s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82" i="1"/>
  <c r="AU82" i="1" s="1"/>
  <c r="AU85" i="1"/>
  <c r="AU86" i="1"/>
  <c r="AU87" i="1"/>
  <c r="AU88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S85" i="1" l="1"/>
  <c r="AS86" i="1"/>
  <c r="AS87" i="1"/>
  <c r="AS88" i="1"/>
  <c r="AS90" i="1"/>
  <c r="AS91" i="1"/>
  <c r="AS92" i="1"/>
  <c r="AS93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B82" i="1" l="1"/>
  <c r="AR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N140" i="1"/>
  <c r="I77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S140" i="1"/>
  <c r="AS84" i="1" l="1"/>
  <c r="AS89" i="1"/>
  <c r="AS82" i="1"/>
  <c r="AV109" i="1"/>
  <c r="AV85" i="1"/>
  <c r="AV101" i="1"/>
  <c r="AV106" i="1"/>
  <c r="AV107" i="1"/>
  <c r="AV104" i="1"/>
  <c r="AV96" i="1"/>
  <c r="AV88" i="1"/>
  <c r="AV91" i="1"/>
  <c r="AV110" i="1"/>
  <c r="AV102" i="1"/>
  <c r="AV94" i="1"/>
  <c r="AV86" i="1"/>
  <c r="AV99" i="1"/>
  <c r="AV83" i="1"/>
  <c r="AV105" i="1"/>
  <c r="AW83" i="1"/>
  <c r="AV98" i="1"/>
  <c r="AV90" i="1"/>
  <c r="AV103" i="1"/>
  <c r="AV95" i="1"/>
  <c r="AV87" i="1"/>
  <c r="AV108" i="1"/>
  <c r="AV100" i="1"/>
  <c r="AV92" i="1"/>
  <c r="AV84" i="1"/>
  <c r="AV97" i="1"/>
  <c r="AV89" i="1"/>
  <c r="AF111" i="1" l="1"/>
  <c r="AV93" i="1"/>
  <c r="P125" i="1"/>
  <c r="AS83" i="1"/>
  <c r="AS94" i="1"/>
  <c r="AV82" i="1" l="1"/>
  <c r="AS111" i="1"/>
  <c r="AJ82" i="1" l="1"/>
  <c r="AW82" i="1"/>
  <c r="AN31" i="1"/>
  <c r="AB29" i="1" l="1"/>
  <c r="AJ90" i="1" l="1"/>
  <c r="AW90" i="1"/>
  <c r="AJ97" i="1"/>
  <c r="AW97" i="1"/>
  <c r="AJ88" i="1"/>
  <c r="AW88" i="1"/>
  <c r="AJ105" i="1"/>
  <c r="AW105" i="1"/>
  <c r="AJ104" i="1"/>
  <c r="AW104" i="1"/>
  <c r="AJ103" i="1"/>
  <c r="AW103" i="1"/>
  <c r="AJ95" i="1"/>
  <c r="AW95" i="1"/>
  <c r="AJ87" i="1"/>
  <c r="AW87" i="1"/>
  <c r="AJ86" i="1"/>
  <c r="AW86" i="1"/>
  <c r="AJ110" i="1"/>
  <c r="AW110" i="1"/>
  <c r="AJ94" i="1"/>
  <c r="AW94" i="1"/>
  <c r="AJ109" i="1"/>
  <c r="AW109" i="1"/>
  <c r="AJ101" i="1"/>
  <c r="AW101" i="1"/>
  <c r="AJ93" i="1"/>
  <c r="AW93" i="1"/>
  <c r="AJ85" i="1"/>
  <c r="AW85" i="1"/>
  <c r="AJ89" i="1"/>
  <c r="AW89" i="1"/>
  <c r="AJ84" i="1"/>
  <c r="AW84" i="1"/>
  <c r="AJ106" i="1"/>
  <c r="AW106" i="1"/>
  <c r="AJ98" i="1"/>
  <c r="AW98" i="1"/>
  <c r="AJ96" i="1"/>
  <c r="AW96" i="1"/>
  <c r="AJ102" i="1"/>
  <c r="AW102" i="1"/>
  <c r="AJ108" i="1"/>
  <c r="AW108" i="1"/>
  <c r="AJ100" i="1"/>
  <c r="AW100" i="1"/>
  <c r="AJ92" i="1"/>
  <c r="AW92" i="1"/>
  <c r="AJ107" i="1"/>
  <c r="AW107" i="1"/>
  <c r="AJ99" i="1"/>
  <c r="AW99" i="1"/>
  <c r="AJ91" i="1"/>
  <c r="AW91" i="1"/>
  <c r="AJ83" i="1"/>
  <c r="A163" i="1"/>
  <c r="A158" i="1"/>
  <c r="A153" i="1"/>
  <c r="AJ111" i="1" l="1"/>
  <c r="AT119" i="1"/>
  <c r="AT118" i="1"/>
  <c r="C7" i="2" l="1"/>
  <c r="Y125" i="1" l="1"/>
  <c r="AX83" i="1" l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U125" i="1"/>
  <c r="AY82" i="1"/>
  <c r="AT112" i="1" l="1"/>
  <c r="AT114" i="1" s="1"/>
  <c r="P130" i="1"/>
  <c r="AN109" i="1"/>
  <c r="L112" i="1" l="1"/>
  <c r="AT111" i="1"/>
  <c r="AN111" i="1" s="1"/>
  <c r="P119" i="1"/>
  <c r="P122" i="1" l="1"/>
  <c r="Y127" i="1" l="1"/>
  <c r="Y126" i="1" s="1"/>
  <c r="Y124" i="1"/>
  <c r="Y123" i="1"/>
  <c r="Y119" i="1"/>
  <c r="P134" i="1"/>
  <c r="P133" i="1"/>
  <c r="P132" i="1"/>
  <c r="U128" i="1"/>
  <c r="P127" i="1"/>
  <c r="P124" i="1"/>
  <c r="P123" i="1"/>
  <c r="U123" i="1" s="1"/>
  <c r="U119" i="1"/>
  <c r="AN93" i="1"/>
  <c r="AN95" i="1"/>
  <c r="AN97" i="1"/>
  <c r="AN98" i="1"/>
  <c r="AN99" i="1"/>
  <c r="AN100" i="1"/>
  <c r="AN101" i="1"/>
  <c r="AN103" i="1"/>
  <c r="AN104" i="1"/>
  <c r="AN105" i="1"/>
  <c r="AN106" i="1"/>
  <c r="AN110" i="1"/>
  <c r="AN92" i="1"/>
  <c r="AN94" i="1"/>
  <c r="AN96" i="1"/>
  <c r="AN102" i="1"/>
  <c r="AN107" i="1"/>
  <c r="AN108" i="1"/>
  <c r="AN89" i="1"/>
  <c r="AN83" i="1"/>
  <c r="AN84" i="1"/>
  <c r="AN85" i="1"/>
  <c r="AN86" i="1"/>
  <c r="AN87" i="1"/>
  <c r="AN88" i="1"/>
  <c r="AN90" i="1"/>
  <c r="AN91" i="1"/>
  <c r="AN82" i="1"/>
  <c r="AC125" i="1" l="1"/>
  <c r="Y121" i="1"/>
  <c r="Y120" i="1" s="1"/>
  <c r="P121" i="1"/>
  <c r="AC132" i="1"/>
  <c r="AC134" i="1"/>
  <c r="AC133" i="1"/>
  <c r="AC130" i="1"/>
  <c r="P131" i="1"/>
  <c r="P126" i="1"/>
  <c r="AC124" i="1"/>
  <c r="AJ112" i="1"/>
  <c r="AC122" i="1"/>
  <c r="AC119" i="1"/>
  <c r="AC123" i="1"/>
  <c r="AC127" i="1"/>
  <c r="P120" i="1" l="1"/>
  <c r="AV118" i="1"/>
  <c r="AR77" i="1"/>
  <c r="N77" i="1" s="1"/>
  <c r="AC121" i="1"/>
  <c r="AC131" i="1"/>
  <c r="AC126" i="1"/>
  <c r="Y135" i="1"/>
  <c r="AV121" i="1" s="1"/>
  <c r="AC120" i="1" l="1"/>
  <c r="AC135" i="1" s="1"/>
  <c r="U127" i="1"/>
  <c r="U126" i="1" s="1"/>
  <c r="U124" i="1"/>
  <c r="U121" i="1" l="1"/>
  <c r="U120" i="1" s="1"/>
  <c r="A148" i="1"/>
  <c r="A168" i="1" s="1"/>
  <c r="P135" i="1" l="1"/>
  <c r="J168" i="1" l="1"/>
  <c r="N168" i="1" s="1"/>
  <c r="AR167" i="1"/>
  <c r="U135" i="1" l="1"/>
  <c r="AR121" i="1" l="1"/>
  <c r="O140" i="1" s="1"/>
  <c r="AF138" i="1"/>
  <c r="AB137" i="1" s="1"/>
  <c r="AV119" i="1"/>
  <c r="O142" i="1" s="1"/>
  <c r="AV120" i="1"/>
  <c r="AR122" i="1" l="1"/>
  <c r="U140" i="1" s="1"/>
  <c r="AZ82" i="1" l="1"/>
  <c r="AH116" i="1" s="1"/>
</calcChain>
</file>

<file path=xl/sharedStrings.xml><?xml version="1.0" encoding="utf-8"?>
<sst xmlns="http://schemas.openxmlformats.org/spreadsheetml/2006/main" count="260" uniqueCount="240">
  <si>
    <t>Obchodní firma/ název/ jméno žadatele</t>
  </si>
  <si>
    <t>Projekt</t>
  </si>
  <si>
    <t>Dlouhodobý finanční majetek</t>
  </si>
  <si>
    <t>Oběžná aktiva celkem</t>
  </si>
  <si>
    <t>pohledávky</t>
  </si>
  <si>
    <t>Ostatní výdaje projektu</t>
  </si>
  <si>
    <t>Výdaje celkem</t>
  </si>
  <si>
    <t>z toho:</t>
  </si>
  <si>
    <t>zásoby</t>
  </si>
  <si>
    <t>Vlastní zdroje žadatele</t>
  </si>
  <si>
    <t>Jiné úvěry</t>
  </si>
  <si>
    <t>Úvěrující společnost</t>
  </si>
  <si>
    <t>Datum poskytnutí</t>
  </si>
  <si>
    <t>Datum splatnosti</t>
  </si>
  <si>
    <t>Výše úvěru (Kč)</t>
  </si>
  <si>
    <t>Dotace a jiné podpory</t>
  </si>
  <si>
    <t>Název programu podpory</t>
  </si>
  <si>
    <t>Forma podpory</t>
  </si>
  <si>
    <t>Ostatní zdroje</t>
  </si>
  <si>
    <t>Výše (Kč)</t>
  </si>
  <si>
    <t>Hlavní dodavatelé</t>
  </si>
  <si>
    <t>Název dodavatele</t>
  </si>
  <si>
    <t>Název odběratele</t>
  </si>
  <si>
    <t>1. rok</t>
  </si>
  <si>
    <t>2. rok</t>
  </si>
  <si>
    <t>3. rok</t>
  </si>
  <si>
    <t>Výše podpory (Kč)</t>
  </si>
  <si>
    <t>Objem (Kč)</t>
  </si>
  <si>
    <t>b)</t>
  </si>
  <si>
    <t>c)</t>
  </si>
  <si>
    <t>d)</t>
  </si>
  <si>
    <t>Technicko-technologická charakteristika projektu (popis výrobního či jiného procesu, výkonové parametry)</t>
  </si>
  <si>
    <t>g)</t>
  </si>
  <si>
    <t>h)</t>
  </si>
  <si>
    <t>i)</t>
  </si>
  <si>
    <t>j)</t>
  </si>
  <si>
    <t>k)</t>
  </si>
  <si>
    <t>l)</t>
  </si>
  <si>
    <t>m)</t>
  </si>
  <si>
    <t>n)</t>
  </si>
  <si>
    <t>Hlavní předpoklady úspěšnosti projektu - silné stránky, rizika projektu (návaznost na jiné podnikatelské aktivity s nadstandardní úrovní vztahů, zapojení rodinných příslušníků atd.)</t>
  </si>
  <si>
    <t>Zvýhodněný úvěr</t>
  </si>
  <si>
    <t>a)</t>
  </si>
  <si>
    <t>IČO</t>
  </si>
  <si>
    <t>Dlouhodobý hmotný majetek (resp. hmotný majetek)</t>
  </si>
  <si>
    <t>Celkem</t>
  </si>
  <si>
    <t xml:space="preserve">z toho: </t>
  </si>
  <si>
    <t>Způsobilé výdaje projektu</t>
  </si>
  <si>
    <t>-</t>
  </si>
  <si>
    <t>3. Dodavatelsko-odběratelské vztahy (tři největší podle údajů za poslední uzavřený rok)</t>
  </si>
  <si>
    <t>Hlavní odběratelé</t>
  </si>
  <si>
    <t>stroje a zařízení celkem</t>
  </si>
  <si>
    <t>nové stroje a zařízení</t>
  </si>
  <si>
    <t>Výdaj</t>
  </si>
  <si>
    <t>Kategorie</t>
  </si>
  <si>
    <t>Nové stroje a zařízení</t>
  </si>
  <si>
    <t>Zásoby</t>
  </si>
  <si>
    <t>Pohledávky</t>
  </si>
  <si>
    <t>nelze ZVÚ?</t>
  </si>
  <si>
    <t>Hlášky</t>
  </si>
  <si>
    <t>použit ZÚV?</t>
  </si>
  <si>
    <t>výdaje nejsou kryty zdroji</t>
  </si>
  <si>
    <t>Jinými zdroji</t>
  </si>
  <si>
    <t>2. Předpokládané výdaje na realizaci projektu a jejich financování</t>
  </si>
  <si>
    <t>Jiné zdroje</t>
  </si>
  <si>
    <t>nemovité věci celkem</t>
  </si>
  <si>
    <t>Zařazení</t>
  </si>
  <si>
    <t>Zdroj</t>
  </si>
  <si>
    <t>Dlouhodobý nehmotný majetek</t>
  </si>
  <si>
    <t xml:space="preserve">Vstupy projektu (zajištěnost energie, vody, materiálu, zboží, hlavní dodavatelé - způsob zajištění) </t>
  </si>
  <si>
    <t>o)</t>
  </si>
  <si>
    <t>Strategie dalšího rozvoje žadatele</t>
  </si>
  <si>
    <t>ZÚV v povoleném rozmezí?</t>
  </si>
  <si>
    <t>ZÚV min.</t>
  </si>
  <si>
    <t>ZÚV max.</t>
  </si>
  <si>
    <t>výdaj nelze hradit ze Zvýhodněného úvěru</t>
  </si>
  <si>
    <t>součet výdajů za jednotlivé zdroje přesahuje celkovou výši výdajů projektu</t>
  </si>
  <si>
    <t>zdroje financování jsou nižší než celkové výdaje projektu</t>
  </si>
  <si>
    <t>V</t>
  </si>
  <si>
    <t>dne</t>
  </si>
  <si>
    <t>vyberte ANO/NE</t>
  </si>
  <si>
    <t>Jméno a příjmení osoby oprávněné zastupovat žadatele</t>
  </si>
  <si>
    <t>Razítko, pokud je součástí podpisu žadatele</t>
  </si>
  <si>
    <t>Kurz</t>
  </si>
  <si>
    <t>Pořizovací cena
(vč. DPH) v Kč</t>
  </si>
  <si>
    <t>Cizí
měna</t>
  </si>
  <si>
    <t>Cizí měna rozpor</t>
  </si>
  <si>
    <t>Cizí měna?</t>
  </si>
  <si>
    <t>Jakákoliv chyba</t>
  </si>
  <si>
    <t>Bude financován (údaje v Kč)</t>
  </si>
  <si>
    <t>1. Popis projektu</t>
  </si>
  <si>
    <r>
      <t xml:space="preserve">- v případě </t>
    </r>
    <r>
      <rPr>
        <b/>
        <i/>
        <sz val="9"/>
        <rFont val="Arial"/>
        <family val="2"/>
        <charset val="238"/>
      </rPr>
      <t>fyzické osoby</t>
    </r>
    <r>
      <rPr>
        <i/>
        <sz val="9"/>
        <rFont val="Arial"/>
        <family val="2"/>
        <charset val="238"/>
      </rPr>
      <t xml:space="preserve"> délka praxe v oboru, druh a délka předchozí praxe žadatele nebo odpovědného pracovníka(ů) využitelné pro projekt, zastupitelnost ve vedení;</t>
    </r>
  </si>
  <si>
    <t>Komentář ke všem zdrojům financování projektu (co tvoří vlastní zdroje, co tvoří cizí zdroje a jejich splatnost, existence podřízených závazků)</t>
  </si>
  <si>
    <t>Délka období čerpání</t>
  </si>
  <si>
    <t>(zbývá k zařazení:</t>
  </si>
  <si>
    <t>Odklad 1. splátky</t>
  </si>
  <si>
    <t>Délka splácení</t>
  </si>
  <si>
    <t>Výdaje celkem
(vč. DPH)</t>
  </si>
  <si>
    <t>EUR</t>
  </si>
  <si>
    <t>Měny</t>
  </si>
  <si>
    <t>USD</t>
  </si>
  <si>
    <t>GBP</t>
  </si>
  <si>
    <t>AUD</t>
  </si>
  <si>
    <t>BRL</t>
  </si>
  <si>
    <t>BGN</t>
  </si>
  <si>
    <t>CNY</t>
  </si>
  <si>
    <t>DKK</t>
  </si>
  <si>
    <t>PHP</t>
  </si>
  <si>
    <t>HKD</t>
  </si>
  <si>
    <t>HRK</t>
  </si>
  <si>
    <t>INR</t>
  </si>
  <si>
    <t>IDR</t>
  </si>
  <si>
    <t>ISK</t>
  </si>
  <si>
    <t>ILS</t>
  </si>
  <si>
    <t>JPY</t>
  </si>
  <si>
    <t>ZAR</t>
  </si>
  <si>
    <t>KRW</t>
  </si>
  <si>
    <t>CAD</t>
  </si>
  <si>
    <t>HUF</t>
  </si>
  <si>
    <t>MYR</t>
  </si>
  <si>
    <t>MXN</t>
  </si>
  <si>
    <t>XDR</t>
  </si>
  <si>
    <t>NOK</t>
  </si>
  <si>
    <t>NZD</t>
  </si>
  <si>
    <t>PLN</t>
  </si>
  <si>
    <t>RON</t>
  </si>
  <si>
    <t>RUB</t>
  </si>
  <si>
    <t>SGD</t>
  </si>
  <si>
    <t>SEK</t>
  </si>
  <si>
    <t>CHF</t>
  </si>
  <si>
    <t>THB</t>
  </si>
  <si>
    <t>TRY</t>
  </si>
  <si>
    <t>specifikujte, jak souvisí pořízení/rekonstrukce nemovitosti s výdaji na stroje/zařízení</t>
  </si>
  <si>
    <t>specifikujte technologii, produkt či službu, která bude zavedena</t>
  </si>
  <si>
    <t>vzhledem k podílu výdajů na rekonstrukci nemovitosti je podmínkou podpory zavedení nové technologie, produktu či služby</t>
  </si>
  <si>
    <t>mezi způsobilými výdaji v bodě 2a jsou i výdaje na pořízení či rekonstrukci nemovitosti</t>
  </si>
  <si>
    <t>Obchodní firma / název / jméno avalisty</t>
  </si>
  <si>
    <t>IČ/RČ</t>
  </si>
  <si>
    <t>Sídlo společnosti / místo trvalého pobytu</t>
  </si>
  <si>
    <t>Majetkoprávní vztahy související s projektem (vlastnictví či pronájem pozemků, budov, strojů a jiného vybavení)</t>
  </si>
  <si>
    <t>součet přesahuje výši výdajů financovaných zvýhodněným úvěrem</t>
  </si>
  <si>
    <t>Pořizovací cena
(vč. DPH) v měně pořízení</t>
  </si>
  <si>
    <t>vyberte z nabídky</t>
  </si>
  <si>
    <t>vyberte zaměření projektu</t>
  </si>
  <si>
    <t>p)</t>
  </si>
  <si>
    <t>4. Prohlášení žadatele</t>
  </si>
  <si>
    <t>q)</t>
  </si>
  <si>
    <t>prosím specifikujte</t>
  </si>
  <si>
    <t>Informace, jaký majetek bude pronajímán a k jakému účelu (např. pronájem výrobního zařízení v rámci kooperace s jiným podnikem)</t>
  </si>
  <si>
    <t>výše financování přesahuje pořizovací cenu</t>
  </si>
  <si>
    <t>Ostatní výdaje (nezpůsobilé)</t>
  </si>
  <si>
    <t>Podnik s krátkou historií</t>
  </si>
  <si>
    <t>Podnik s historií</t>
  </si>
  <si>
    <t xml:space="preserve"> - max.</t>
  </si>
  <si>
    <t>Žadatel</t>
  </si>
  <si>
    <r>
      <t>Podpis osoby oprávněné zastupovat žadatele</t>
    </r>
    <r>
      <rPr>
        <vertAlign val="superscript"/>
        <sz val="9"/>
        <rFont val="Arial"/>
        <family val="2"/>
        <charset val="238"/>
      </rPr>
      <t>1)</t>
    </r>
  </si>
  <si>
    <t>r)</t>
  </si>
  <si>
    <t>Kolik účetních (zdaňovacích) období žadatel za dobu své existence uzavřel, a která období to byla (kalendářní roky nebo specifikace hospodářských roků)</t>
  </si>
  <si>
    <t>s)</t>
  </si>
  <si>
    <t>- vedení společnosti, její stabilita a zkušenosti; odborným garant činnosti, odpovědnost za obchodní vztahy, finance a ekonomiku</t>
  </si>
  <si>
    <t xml:space="preserve">Profesní a osobní údaje o vlastnících, členech statutárního orgánu a vedoucích pracovnících žadatele
</t>
  </si>
  <si>
    <t>Dodavatelské zajištění realizace projektu (stavby, strojů, termíny dodávek, předpokládané platební podmínky, smluvní zajištěnívčetně smluv o smlouvách budoucích, závazné objednávky apod.)</t>
  </si>
  <si>
    <r>
      <t xml:space="preserve">- v případě </t>
    </r>
    <r>
      <rPr>
        <b/>
        <i/>
        <sz val="9"/>
        <rFont val="Arial"/>
        <family val="2"/>
        <charset val="238"/>
      </rPr>
      <t xml:space="preserve">obchodní společnosti </t>
    </r>
    <r>
      <rPr>
        <i/>
        <sz val="9"/>
        <rFont val="Arial"/>
        <family val="2"/>
        <charset val="238"/>
      </rPr>
      <t>uvést tytéž údaje u maximálně 4 společníků firmy, členů statutárního orgánu nebo vedoucích pracovníků, vztah mezi vlastníky a vedením,</t>
    </r>
  </si>
  <si>
    <t>je vyplněna cizí měna bez kurzu či naopak kurz bez identifikace cizí měny</t>
  </si>
  <si>
    <t>musí být naplněna alespoň jedna z priorit inovativní projekt a/nebo inovativní či rychle se rozvíjející podnik</t>
  </si>
  <si>
    <t>naplnění priorit programu INFIN není vyplněno nebo je vyplněno jen částečně</t>
  </si>
  <si>
    <t>Historie a současnost žadatele, popis činnostia jeho další aktivity, vlastnictví certifikátu ISO či jiné normy, u začínajících podnikatelů důvody zahájení podnikatelské činnosti</t>
  </si>
  <si>
    <t>Zaměření projektu</t>
  </si>
  <si>
    <t>založení nové provozovny</t>
  </si>
  <si>
    <t>rozšíření kapacity výroby/služeb</t>
  </si>
  <si>
    <t>rozšíření výrobního sortimentu</t>
  </si>
  <si>
    <t>zásadní změna celkového výrobního postupu</t>
  </si>
  <si>
    <t>zvýšení technolog. úrovně/konkurenceschopnosti</t>
  </si>
  <si>
    <t>Úhrada v cizí měně?</t>
  </si>
  <si>
    <t>Není vyplněno datum kurzu?</t>
  </si>
  <si>
    <t>Nezastavěný pozemek</t>
  </si>
  <si>
    <t>Koupě budovy (včetně pozemku)</t>
  </si>
  <si>
    <t>Výstavba budovy</t>
  </si>
  <si>
    <t>Použité/repasované stroje a zař.</t>
  </si>
  <si>
    <t>pořízení nezastavěných pozemků</t>
  </si>
  <si>
    <t>koupě budov (včetně pozemků)</t>
  </si>
  <si>
    <t>nástavby, přístavby, rekonstrukce</t>
  </si>
  <si>
    <t>výstavba budov</t>
  </si>
  <si>
    <t>použité a repasované stroje a zařízení</t>
  </si>
  <si>
    <t>ZÚV&gt;cena?</t>
  </si>
  <si>
    <t>Místo (místa) realizace projektu</t>
  </si>
  <si>
    <t>Popis záměru (projektu)</t>
  </si>
  <si>
    <t>Analýza konkurence a postavení žadatele na trhu, konkurenční výhoda žadatele, marketingové aktivity, perspektiva dalšího růstu trhu</t>
  </si>
  <si>
    <t>Zabezpečení prodeje, hlavní odběratelé a jejich charakteristika a plánovaný objem odběru zboží/služeb (výhodou je doložení např. zápisy z jednání, předběžnými nabídkami, letters of intent), informace k inkasu peněžních prostředků a formě plateb od odběratelů</t>
  </si>
  <si>
    <t>Rozbor tržeb po náběhu projektu do horizontu 36 měsíců</t>
  </si>
  <si>
    <t>Rozbor provozních nákladů od náběhu projektu do horizontu 36 měsíců, kalkulace hlavních nákladových položek</t>
  </si>
  <si>
    <t>e)</t>
  </si>
  <si>
    <t>f)</t>
  </si>
  <si>
    <r>
      <t>a) Výčet výdajů na realizaci projektu</t>
    </r>
    <r>
      <rPr>
        <sz val="9"/>
        <rFont val="Arial"/>
        <family val="2"/>
        <charset val="238"/>
      </rPr>
      <t xml:space="preserve"> (do tabulky uveďte plánované výdaje v rámci projektu v Kč)</t>
    </r>
  </si>
  <si>
    <r>
      <t>b) Souhrnné údaje o výdajích na realizaci projektu</t>
    </r>
    <r>
      <rPr>
        <sz val="9"/>
        <rFont val="Arial"/>
        <family val="2"/>
        <charset val="238"/>
      </rPr>
      <t xml:space="preserve"> (údaje v Kč, vypočtené automaticky dle informací v bodě 2a)</t>
    </r>
  </si>
  <si>
    <t>c) Zdroje financování projektu (v Kč)</t>
  </si>
  <si>
    <t>Z čeho vychází rozbor nákladů a výnosů a tvorba zdrojů (například zkušenosti společníků či managementu z předchozích podnikání, marketingová studie žadatele nebo poradenského subjektu, výsledky obdobných provozů)</t>
  </si>
  <si>
    <t>Pokud některý z bodů není charakterizován, uveďte v příslušném poli text „neuvádí se“. V případě potřeby (např. složitější projekt) zpracujte popis projektu jako samostatný dokument a výše uvedené body použijte jako osnovu.</t>
  </si>
  <si>
    <r>
      <t>uveďte datum, k němuž byl použitý kurz ČNB stanoven (viz nápověda ke sloupci "</t>
    </r>
    <r>
      <rPr>
        <i/>
        <sz val="10"/>
        <rFont val="Arial"/>
        <family val="2"/>
        <charset val="238"/>
      </rPr>
      <t>Kurz" v tabulce 2a)</t>
    </r>
  </si>
  <si>
    <t>Nástavba, přístavba, rekonstr.</t>
  </si>
  <si>
    <t>Z toho DPH</t>
  </si>
  <si>
    <t>DPH&gt;PC?</t>
  </si>
  <si>
    <t>DPH v Kč</t>
  </si>
  <si>
    <t>Podíl Zvýhodněného úvěru na způsobilých výdajích:</t>
  </si>
  <si>
    <t>Je žadatel plátcem DPH?</t>
  </si>
  <si>
    <t>Neuvedeno plátce/neplátce</t>
  </si>
  <si>
    <t>uveďte, zda je žadatel plátcem DPH</t>
  </si>
  <si>
    <t>! opravte či doplňte údaje v bodě 2 !</t>
  </si>
  <si>
    <t>výše DPH přesahuje pořizovací cenu</t>
  </si>
  <si>
    <t>Bez DPH v Kč</t>
  </si>
  <si>
    <t>Podíl Zvýhodněného úvěru na způsobilých výdajích bez DPH:</t>
  </si>
  <si>
    <t>skutečný podíl</t>
  </si>
  <si>
    <t>Podíl jiných zdrojů financování na způsobilých výdajích celkem:</t>
  </si>
  <si>
    <t>způsobilé výdaje hrazené jinými zdroji</t>
  </si>
  <si>
    <t>podíl jiných zdrojů na způsobilých výdajích</t>
  </si>
  <si>
    <t>Překročeno financování ZÚV?</t>
  </si>
  <si>
    <t>Personální zajištění projektu, odborná garance, případná nově vzniklá pracovní místa zaměstnanců, zejména osob znevýhodněných na trhu práce (název pozice, stručné náplně práce, velikost úvazku)</t>
  </si>
  <si>
    <t>DNIM na způsobilých výdajích</t>
  </si>
  <si>
    <t>DNIM na ZÚV</t>
  </si>
  <si>
    <t>Zahrnuje projekt činnost v oblasti pronájmu či operativního leasingu strojů/zařízení financovaných úvěrem NRB?</t>
  </si>
  <si>
    <t>Zvýhodněným úvěrem NRB</t>
  </si>
  <si>
    <t>Parametry úvěru NRB</t>
  </si>
  <si>
    <t>Max. podíl NRB</t>
  </si>
  <si>
    <t>Zvýhodněný úvěr NRB</t>
  </si>
  <si>
    <t>Ostatní požadované parametry zvýhodněného úvěru NRB (v měsících)</t>
  </si>
  <si>
    <t>4. Směneční ručitelé (avalisté) zvýhodněného úvěru - vyplňte po dohodě s pracovníkem NRB</t>
  </si>
  <si>
    <t>1) Podpis musí být proveden před pracovníkem NRB nebo úředně ověřen.</t>
  </si>
  <si>
    <t>Kurz ČNB</t>
  </si>
  <si>
    <t>https://www.cnb.cz/cs/financni-trhy/devizovy-trh/kurzy-devizoveho-trhu/kurzy-devizoveho-trhu/index.html?date=</t>
  </si>
  <si>
    <t>odkaz se vygeneruje po zadání data podání žádosti o úvěr</t>
  </si>
  <si>
    <t>vyplňte prosím datum podání žádosti, které Vám sdělí pracovník NRB</t>
  </si>
  <si>
    <t>Odkaz na kurzy cizích měn:</t>
  </si>
  <si>
    <t>V případě projektu, který předpokládá pronájem movitých věcí pořízených s účastí prostředků zvýhodněného úvěru NRB jiným podnikatelům k jejich podnikatelské činnosti, žadatel prohlašuje, že tento majetek bude pronajímán výhradně malým nebo středním podnikům, kteří jej budou po celou dobu pronájmu převážně používat k ekonomické činnosti podporované v programu S-podnik.</t>
  </si>
  <si>
    <t>překročen podíl financování úvěrem NRB, je třeba upravit zdroje financování v bodě 2a</t>
  </si>
  <si>
    <t>Oprava dlouhodobého majetku</t>
  </si>
  <si>
    <t>opravy dlouhodobého majetku</t>
  </si>
  <si>
    <t>Příloha PPE žádosti o zvýhodněný úvěr povodně</t>
  </si>
  <si>
    <r>
      <t>Předpoklad vynaložení způsobilých výdajů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v jednotlivých letech realizace projektu</t>
    </r>
  </si>
  <si>
    <t xml:space="preserve">Datum podání žádosti </t>
  </si>
  <si>
    <t>(platná od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</si>
</sst>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\ _K_č"/>
    <numFmt numFmtId="166" formatCode="#,##0\ &quot;Kč&quot;\)"/>
  </numFmts>
  <fonts count="27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FF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5F5F5F"/>
      <name val="Arial"/>
      <family val="2"/>
      <charset val="238"/>
    </font>
    <font>
      <b/>
      <sz val="9"/>
      <color rgb="FF5F5F5F"/>
      <name val="Arial"/>
      <family val="2"/>
      <charset val="238"/>
    </font>
    <font>
      <b/>
      <u/>
      <sz val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164" fontId="1" fillId="0" borderId="0" xfId="1" applyFont="1" applyBorder="1" applyAlignment="1" applyProtection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9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4" xfId="0" applyFont="1" applyBorder="1"/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wrapText="1"/>
    </xf>
    <xf numFmtId="165" fontId="1" fillId="0" borderId="0" xfId="0" applyNumberFormat="1" applyFont="1"/>
    <xf numFmtId="165" fontId="10" fillId="0" borderId="0" xfId="0" applyNumberFormat="1" applyFont="1" applyAlignment="1">
      <alignment horizontal="left" vertical="center" indent="1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3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1" fillId="0" borderId="3" xfId="0" applyFont="1" applyBorder="1" applyAlignment="1">
      <alignment horizontal="center"/>
    </xf>
    <xf numFmtId="0" fontId="13" fillId="3" borderId="0" xfId="0" applyFont="1" applyFill="1" applyAlignment="1">
      <alignment horizontal="right" vertical="top" wrapText="1"/>
    </xf>
    <xf numFmtId="0" fontId="1" fillId="3" borderId="0" xfId="0" applyFont="1" applyFill="1"/>
    <xf numFmtId="0" fontId="1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left" vertical="center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5" fontId="1" fillId="0" borderId="14" xfId="0" applyNumberFormat="1" applyFont="1" applyBorder="1" applyAlignment="1">
      <alignment horizontal="left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166" fontId="1" fillId="0" borderId="0" xfId="0" applyNumberFormat="1" applyFont="1"/>
    <xf numFmtId="166" fontId="10" fillId="0" borderId="0" xfId="0" applyNumberFormat="1" applyFont="1"/>
    <xf numFmtId="0" fontId="1" fillId="0" borderId="0" xfId="0" applyFont="1" applyAlignment="1">
      <alignment horizontal="right" vertical="center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right" vertical="center" indent="1"/>
    </xf>
    <xf numFmtId="0" fontId="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 vertical="center" indent="1"/>
    </xf>
    <xf numFmtId="0" fontId="1" fillId="3" borderId="0" xfId="0" applyFont="1" applyFill="1" applyAlignment="1">
      <alignment horizontal="right" vertical="center" wrapText="1"/>
    </xf>
    <xf numFmtId="0" fontId="13" fillId="2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indent="1"/>
    </xf>
    <xf numFmtId="0" fontId="2" fillId="0" borderId="0" xfId="0" applyFont="1" applyAlignment="1">
      <alignment horizontal="left" vertical="center"/>
    </xf>
    <xf numFmtId="0" fontId="15" fillId="0" borderId="0" xfId="0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19" fillId="0" borderId="0" xfId="0" applyFont="1" applyAlignment="1">
      <alignment horizontal="left" vertical="top"/>
    </xf>
    <xf numFmtId="0" fontId="19" fillId="0" borderId="0" xfId="0" applyFont="1"/>
    <xf numFmtId="0" fontId="19" fillId="0" borderId="0" xfId="0" quotePrefix="1" applyFont="1" applyAlignment="1">
      <alignment horizontal="left" vertical="top"/>
    </xf>
    <xf numFmtId="0" fontId="19" fillId="0" borderId="0" xfId="0" quotePrefix="1" applyFont="1"/>
    <xf numFmtId="0" fontId="21" fillId="0" borderId="0" xfId="0" applyFont="1"/>
    <xf numFmtId="0" fontId="19" fillId="0" borderId="0" xfId="0" applyFont="1" applyAlignment="1">
      <alignment horizontal="left" vertical="top" wrapText="1"/>
    </xf>
    <xf numFmtId="3" fontId="1" fillId="0" borderId="4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quotePrefix="1" applyFont="1" applyAlignment="1">
      <alignment horizontal="right" vertical="center"/>
    </xf>
    <xf numFmtId="9" fontId="2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right"/>
    </xf>
    <xf numFmtId="10" fontId="1" fillId="0" borderId="4" xfId="0" applyNumberFormat="1" applyFont="1" applyBorder="1"/>
    <xf numFmtId="0" fontId="1" fillId="0" borderId="1" xfId="0" applyFont="1" applyBorder="1"/>
    <xf numFmtId="0" fontId="1" fillId="0" borderId="3" xfId="0" applyFont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 indent="1"/>
    </xf>
    <xf numFmtId="165" fontId="22" fillId="0" borderId="0" xfId="0" applyNumberFormat="1" applyFont="1" applyAlignment="1">
      <alignment wrapText="1"/>
    </xf>
    <xf numFmtId="165" fontId="22" fillId="0" borderId="0" xfId="0" applyNumberFormat="1" applyFont="1" applyAlignment="1">
      <alignment horizontal="right" vertical="center" indent="1"/>
    </xf>
    <xf numFmtId="0" fontId="23" fillId="0" borderId="0" xfId="0" applyFont="1" applyAlignment="1">
      <alignment horizontal="left" vertical="center" indent="1"/>
    </xf>
    <xf numFmtId="9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quotePrefix="1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10" fontId="23" fillId="0" borderId="0" xfId="0" applyNumberFormat="1" applyFont="1" applyAlignment="1">
      <alignment horizontal="center" vertical="center" wrapText="1"/>
    </xf>
    <xf numFmtId="0" fontId="23" fillId="0" borderId="0" xfId="0" quotePrefix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2"/>
    <xf numFmtId="0" fontId="10" fillId="0" borderId="0" xfId="0" applyFont="1" applyAlignment="1">
      <alignment horizontal="left" vertical="center" indent="1"/>
    </xf>
    <xf numFmtId="165" fontId="10" fillId="0" borderId="0" xfId="0" applyNumberFormat="1" applyFont="1" applyAlignment="1">
      <alignment horizontal="left" indent="1"/>
    </xf>
    <xf numFmtId="165" fontId="1" fillId="0" borderId="0" xfId="0" applyNumberFormat="1" applyFont="1" applyAlignment="1">
      <alignment horizontal="left" inden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4" xfId="0" quotePrefix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 applyProtection="1">
      <alignment horizontal="right" vertical="center" wrapText="1"/>
      <protection locked="0"/>
    </xf>
    <xf numFmtId="165" fontId="1" fillId="0" borderId="2" xfId="0" applyNumberFormat="1" applyFont="1" applyBorder="1" applyAlignment="1" applyProtection="1">
      <alignment horizontal="right" vertical="center" wrapText="1"/>
      <protection locked="0"/>
    </xf>
    <xf numFmtId="165" fontId="1" fillId="0" borderId="3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49" fontId="1" fillId="3" borderId="21" xfId="0" applyNumberFormat="1" applyFont="1" applyFill="1" applyBorder="1" applyAlignment="1" applyProtection="1">
      <alignment horizontal="left" vertical="top" wrapText="1"/>
      <protection locked="0"/>
    </xf>
    <xf numFmtId="49" fontId="1" fillId="3" borderId="22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5" fontId="2" fillId="2" borderId="4" xfId="0" applyNumberFormat="1" applyFont="1" applyFill="1" applyBorder="1" applyAlignment="1">
      <alignment horizontal="right" vertical="center" wrapText="1"/>
    </xf>
    <xf numFmtId="0" fontId="26" fillId="3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2" borderId="1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7" xfId="0" applyNumberFormat="1" applyFont="1" applyFill="1" applyBorder="1" applyAlignment="1">
      <alignment horizontal="right" vertical="center" wrapText="1"/>
    </xf>
    <xf numFmtId="165" fontId="1" fillId="2" borderId="8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165" fontId="1" fillId="0" borderId="4" xfId="0" applyNumberFormat="1" applyFont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165" fontId="1" fillId="2" borderId="13" xfId="0" quotePrefix="1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0" fontId="23" fillId="2" borderId="34" xfId="0" applyNumberFormat="1" applyFont="1" applyFill="1" applyBorder="1" applyAlignment="1">
      <alignment horizontal="center" vertical="center" wrapText="1"/>
    </xf>
    <xf numFmtId="10" fontId="23" fillId="2" borderId="35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quotePrefix="1" applyFont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9" fontId="2" fillId="0" borderId="0" xfId="0" applyNumberFormat="1" applyFont="1" applyAlignment="1">
      <alignment horizontal="left" vertical="center"/>
    </xf>
    <xf numFmtId="165" fontId="1" fillId="2" borderId="25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right" vertical="center" wrapText="1"/>
    </xf>
    <xf numFmtId="165" fontId="1" fillId="2" borderId="27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14" fillId="2" borderId="2" xfId="0" applyFont="1" applyFill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14" fontId="1" fillId="0" borderId="1" xfId="0" applyNumberFormat="1" applyFont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left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left" vertical="center"/>
    </xf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Border="1"/>
    <xf numFmtId="14" fontId="1" fillId="0" borderId="17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16" xfId="0" quotePrefix="1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right" vertical="center" wrapText="1"/>
    </xf>
    <xf numFmtId="165" fontId="2" fillId="2" borderId="29" xfId="0" applyNumberFormat="1" applyFont="1" applyFill="1" applyBorder="1" applyAlignment="1">
      <alignment horizontal="right" vertical="center" wrapText="1"/>
    </xf>
    <xf numFmtId="165" fontId="2" fillId="2" borderId="30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left" wrapText="1"/>
    </xf>
    <xf numFmtId="165" fontId="2" fillId="2" borderId="1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165" fontId="1" fillId="2" borderId="1" xfId="0" quotePrefix="1" applyNumberFormat="1" applyFont="1" applyFill="1" applyBorder="1" applyAlignment="1">
      <alignment horizontal="right" vertical="center" wrapText="1"/>
    </xf>
    <xf numFmtId="165" fontId="1" fillId="2" borderId="2" xfId="0" quotePrefix="1" applyNumberFormat="1" applyFont="1" applyFill="1" applyBorder="1" applyAlignment="1">
      <alignment horizontal="right" vertical="center" wrapText="1"/>
    </xf>
    <xf numFmtId="165" fontId="1" fillId="2" borderId="3" xfId="0" quotePrefix="1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wrapText="1"/>
    </xf>
    <xf numFmtId="166" fontId="1" fillId="0" borderId="0" xfId="0" applyNumberFormat="1" applyFont="1" applyAlignment="1">
      <alignment horizontal="left"/>
    </xf>
  </cellXfs>
  <cellStyles count="3">
    <cellStyle name="Čárka" xfId="1" builtinId="3"/>
    <cellStyle name="Hypertextový odkaz" xfId="2" builtinId="8"/>
    <cellStyle name="Normální" xfId="0" builtinId="0"/>
  </cellStyles>
  <dxfs count="7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u/>
        <color rgb="FF0070C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0000FF"/>
      <color rgb="FF77777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nb.cz/cs/financni-trhy/devizovy-trh/kurzy-devizoveho-trhu/kurzy-devizoveho-trhu/index.html?dat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94"/>
  <sheetViews>
    <sheetView showGridLines="0" tabSelected="1" zoomScale="115" zoomScaleNormal="115" zoomScaleSheetLayoutView="85" zoomScalePageLayoutView="85" workbookViewId="0">
      <selection activeCell="A5" sqref="A5:AD5"/>
    </sheetView>
  </sheetViews>
  <sheetFormatPr defaultColWidth="3.7109375" defaultRowHeight="15" customHeight="1" x14ac:dyDescent="0.2"/>
  <cols>
    <col min="1" max="15" width="3.7109375" style="2"/>
    <col min="16" max="16" width="3.7109375" style="2" customWidth="1"/>
    <col min="17" max="17" width="4.7109375" style="2" customWidth="1"/>
    <col min="18" max="19" width="3.7109375" style="2" customWidth="1"/>
    <col min="20" max="21" width="3.7109375" style="2"/>
    <col min="22" max="23" width="3.7109375" style="2" customWidth="1"/>
    <col min="24" max="24" width="4.85546875" style="2" customWidth="1"/>
    <col min="25" max="25" width="6.28515625" style="2" customWidth="1"/>
    <col min="26" max="26" width="3.7109375" style="2" customWidth="1"/>
    <col min="27" max="27" width="3.7109375" style="2"/>
    <col min="28" max="28" width="4.42578125" style="2" customWidth="1"/>
    <col min="29" max="29" width="3.7109375" style="2"/>
    <col min="30" max="30" width="3.7109375" style="2" customWidth="1"/>
    <col min="31" max="35" width="3.7109375" style="2"/>
    <col min="36" max="36" width="4.5703125" style="2" bestFit="1" customWidth="1"/>
    <col min="37" max="40" width="3.7109375" style="2"/>
    <col min="41" max="43" width="3.7109375" style="2" customWidth="1"/>
    <col min="44" max="48" width="12.140625" style="2" hidden="1" customWidth="1"/>
    <col min="49" max="49" width="14.5703125" style="2" hidden="1" customWidth="1"/>
    <col min="50" max="51" width="12.140625" style="2" hidden="1" customWidth="1"/>
    <col min="52" max="52" width="3.85546875" style="2" customWidth="1"/>
    <col min="53" max="77" width="3.7109375" style="2" customWidth="1"/>
    <col min="78" max="16384" width="3.7109375" style="2"/>
  </cols>
  <sheetData>
    <row r="1" spans="1:42" ht="15" customHeight="1" x14ac:dyDescent="0.2">
      <c r="A1" s="10" t="s">
        <v>236</v>
      </c>
      <c r="AN1" s="123"/>
    </row>
    <row r="2" spans="1:42" ht="15" customHeight="1" x14ac:dyDescent="0.2">
      <c r="A2" s="1" t="s">
        <v>239</v>
      </c>
    </row>
    <row r="4" spans="1:42" ht="15" customHeight="1" x14ac:dyDescent="0.2">
      <c r="A4" s="10" t="s">
        <v>0</v>
      </c>
    </row>
    <row r="5" spans="1:42" ht="15" customHeight="1" x14ac:dyDescent="0.2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6"/>
    </row>
    <row r="6" spans="1:42" ht="3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42" ht="15" customHeight="1" x14ac:dyDescent="0.2">
      <c r="A7" s="10" t="s">
        <v>43</v>
      </c>
      <c r="B7" s="217"/>
      <c r="C7" s="218"/>
      <c r="D7" s="218"/>
      <c r="E7" s="218"/>
      <c r="F7" s="218"/>
      <c r="G7" s="219"/>
    </row>
    <row r="8" spans="1:42" ht="15.75" customHeight="1" x14ac:dyDescent="0.2">
      <c r="A8" s="260" t="s">
        <v>1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44"/>
      <c r="AP8" s="44"/>
    </row>
    <row r="9" spans="1:42" ht="12" x14ac:dyDescent="0.2">
      <c r="A9" s="10" t="s">
        <v>90</v>
      </c>
    </row>
    <row r="10" spans="1:42" ht="3.75" customHeight="1" x14ac:dyDescent="0.2"/>
    <row r="11" spans="1:42" s="39" customFormat="1" ht="13.5" customHeight="1" x14ac:dyDescent="0.2">
      <c r="A11" s="38" t="s">
        <v>42</v>
      </c>
      <c r="B11" s="161" t="s">
        <v>166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3"/>
    </row>
    <row r="12" spans="1:42" s="39" customFormat="1" ht="80.099999999999994" customHeight="1" x14ac:dyDescent="0.2">
      <c r="A12" s="40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6"/>
    </row>
    <row r="13" spans="1:42" s="39" customFormat="1" ht="3.95" customHeight="1" x14ac:dyDescent="0.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42" s="39" customFormat="1" ht="12" customHeight="1" x14ac:dyDescent="0.2">
      <c r="A14" s="38" t="s">
        <v>28</v>
      </c>
      <c r="B14" s="167" t="s">
        <v>160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9"/>
    </row>
    <row r="15" spans="1:42" s="39" customFormat="1" ht="12" customHeight="1" x14ac:dyDescent="0.2">
      <c r="A15" s="38"/>
      <c r="B15" s="42"/>
      <c r="C15" s="261" t="s">
        <v>91</v>
      </c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2"/>
    </row>
    <row r="16" spans="1:42" s="39" customFormat="1" ht="12" customHeight="1" x14ac:dyDescent="0.2">
      <c r="A16" s="38"/>
      <c r="B16" s="42"/>
      <c r="C16" s="261" t="s">
        <v>162</v>
      </c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2"/>
    </row>
    <row r="17" spans="1:40" s="39" customFormat="1" ht="12" customHeight="1" x14ac:dyDescent="0.2">
      <c r="A17" s="38"/>
      <c r="B17" s="43"/>
      <c r="C17" s="261" t="s">
        <v>159</v>
      </c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2"/>
    </row>
    <row r="18" spans="1:40" s="39" customFormat="1" ht="80.099999999999994" customHeight="1" x14ac:dyDescent="0.2">
      <c r="A18" s="40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6"/>
    </row>
    <row r="19" spans="1:40" s="39" customFormat="1" ht="3.95" customHeight="1" x14ac:dyDescent="0.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40" s="39" customFormat="1" ht="12" customHeight="1" x14ac:dyDescent="0.2">
      <c r="A20" s="38" t="s">
        <v>29</v>
      </c>
      <c r="B20" s="167" t="s">
        <v>157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9"/>
    </row>
    <row r="21" spans="1:40" s="39" customFormat="1" ht="80.099999999999994" customHeight="1" x14ac:dyDescent="0.2">
      <c r="A21" s="40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6"/>
    </row>
    <row r="22" spans="1:40" s="39" customFormat="1" ht="3.75" customHeight="1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40" s="39" customFormat="1" ht="12" customHeight="1" x14ac:dyDescent="0.2">
      <c r="A23" s="38" t="s">
        <v>30</v>
      </c>
      <c r="B23" s="161" t="s">
        <v>186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3"/>
    </row>
    <row r="24" spans="1:40" s="39" customFormat="1" ht="99.95" customHeight="1" x14ac:dyDescent="0.2">
      <c r="A24" s="40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6"/>
    </row>
    <row r="25" spans="1:40" s="39" customFormat="1" ht="3.95" customHeight="1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40" s="39" customFormat="1" ht="12" customHeight="1" x14ac:dyDescent="0.2">
      <c r="A26" s="38" t="s">
        <v>191</v>
      </c>
      <c r="B26" s="161" t="s">
        <v>185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3"/>
    </row>
    <row r="27" spans="1:40" s="39" customFormat="1" ht="99.95" customHeight="1" x14ac:dyDescent="0.2">
      <c r="A27" s="40"/>
      <c r="B27" s="164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6"/>
    </row>
    <row r="28" spans="1:40" s="39" customFormat="1" ht="3.95" customHeight="1" x14ac:dyDescent="0.2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40" s="39" customFormat="1" ht="14.45" customHeight="1" x14ac:dyDescent="0.2">
      <c r="A29" s="71" t="s">
        <v>192</v>
      </c>
      <c r="B29" s="67" t="s">
        <v>219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Z29" s="132"/>
      <c r="AA29" s="133"/>
      <c r="AB29" s="68" t="str">
        <f>IF(Z29="",_vst!$C$11,"")</f>
        <v>vyberte ANO/NE</v>
      </c>
    </row>
    <row r="30" spans="1:40" s="39" customFormat="1" ht="3.95" customHeight="1" x14ac:dyDescent="0.2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40" s="39" customFormat="1" ht="12" customHeight="1" x14ac:dyDescent="0.2">
      <c r="A31" s="40"/>
      <c r="B31" s="73" t="s">
        <v>148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4" t="str">
        <f>IF(AND(Z29="Ano",B32=""),_vst!$C$19,"")</f>
        <v/>
      </c>
    </row>
    <row r="32" spans="1:40" s="39" customFormat="1" ht="80.099999999999994" customHeight="1" x14ac:dyDescent="0.2">
      <c r="A32" s="40"/>
      <c r="B32" s="164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6"/>
    </row>
    <row r="33" spans="1:40" s="39" customFormat="1" ht="3.95" customHeight="1" x14ac:dyDescent="0.2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40" s="39" customFormat="1" ht="12" x14ac:dyDescent="0.2">
      <c r="A34" s="38" t="s">
        <v>32</v>
      </c>
      <c r="B34" s="161" t="s">
        <v>139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</row>
    <row r="35" spans="1:40" s="39" customFormat="1" ht="80.099999999999994" customHeight="1" x14ac:dyDescent="0.2">
      <c r="A35" s="40"/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6"/>
    </row>
    <row r="36" spans="1:40" s="39" customFormat="1" ht="3.95" customHeight="1" x14ac:dyDescent="0.2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40" s="39" customFormat="1" ht="12" customHeight="1" x14ac:dyDescent="0.2">
      <c r="A37" s="38" t="s">
        <v>33</v>
      </c>
      <c r="B37" s="161" t="s">
        <v>31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3"/>
    </row>
    <row r="38" spans="1:40" s="39" customFormat="1" ht="80.099999999999994" customHeight="1" x14ac:dyDescent="0.2">
      <c r="A38" s="40"/>
      <c r="B38" s="164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6"/>
    </row>
    <row r="39" spans="1:40" s="39" customFormat="1" ht="3.95" customHeight="1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40" s="39" customFormat="1" ht="12" customHeight="1" x14ac:dyDescent="0.2">
      <c r="A40" s="38" t="s">
        <v>34</v>
      </c>
      <c r="B40" s="161" t="s">
        <v>161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3"/>
    </row>
    <row r="41" spans="1:40" s="39" customFormat="1" ht="80.099999999999994" customHeight="1" x14ac:dyDescent="0.2">
      <c r="A41" s="40"/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6"/>
    </row>
    <row r="42" spans="1:40" s="39" customFormat="1" ht="3.95" customHeight="1" x14ac:dyDescent="0.2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40" s="39" customFormat="1" ht="12" customHeight="1" x14ac:dyDescent="0.2">
      <c r="A43" s="38" t="s">
        <v>35</v>
      </c>
      <c r="B43" s="161" t="s">
        <v>69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3"/>
    </row>
    <row r="44" spans="1:40" s="39" customFormat="1" ht="80.099999999999994" customHeight="1" x14ac:dyDescent="0.2">
      <c r="A44" s="40"/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6"/>
    </row>
    <row r="45" spans="1:40" s="39" customFormat="1" ht="3.95" customHeight="1" x14ac:dyDescent="0.2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40" s="39" customFormat="1" ht="12" customHeight="1" x14ac:dyDescent="0.2">
      <c r="A46" s="38" t="s">
        <v>36</v>
      </c>
      <c r="B46" s="161" t="s">
        <v>92</v>
      </c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3"/>
    </row>
    <row r="47" spans="1:40" s="39" customFormat="1" ht="80.099999999999994" customHeight="1" x14ac:dyDescent="0.2">
      <c r="A47" s="40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6"/>
    </row>
    <row r="48" spans="1:40" s="39" customFormat="1" ht="3.95" customHeight="1" x14ac:dyDescent="0.2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1:40" s="39" customFormat="1" ht="12" customHeight="1" x14ac:dyDescent="0.2">
      <c r="A49" s="38" t="s">
        <v>37</v>
      </c>
      <c r="B49" s="161" t="s">
        <v>187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3"/>
    </row>
    <row r="50" spans="1:40" s="39" customFormat="1" ht="80.099999999999994" customHeight="1" x14ac:dyDescent="0.2">
      <c r="A50" s="40"/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6"/>
    </row>
    <row r="51" spans="1:40" s="39" customFormat="1" ht="3.95" customHeight="1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40" s="39" customFormat="1" ht="25.5" customHeight="1" x14ac:dyDescent="0.2">
      <c r="A52" s="38" t="s">
        <v>38</v>
      </c>
      <c r="B52" s="161" t="s">
        <v>188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3"/>
    </row>
    <row r="53" spans="1:40" s="39" customFormat="1" ht="80.099999999999994" customHeight="1" x14ac:dyDescent="0.2">
      <c r="A53" s="40"/>
      <c r="B53" s="164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6"/>
    </row>
    <row r="54" spans="1:40" s="39" customFormat="1" ht="3.95" customHeight="1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40" s="39" customFormat="1" ht="12" customHeight="1" x14ac:dyDescent="0.2">
      <c r="A55" s="38" t="s">
        <v>39</v>
      </c>
      <c r="B55" s="161" t="s">
        <v>216</v>
      </c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3"/>
    </row>
    <row r="56" spans="1:40" s="39" customFormat="1" ht="80.099999999999994" customHeight="1" x14ac:dyDescent="0.2">
      <c r="A56" s="40"/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6"/>
    </row>
    <row r="57" spans="1:40" s="39" customFormat="1" ht="3.95" customHeight="1" x14ac:dyDescent="0.2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40" s="39" customFormat="1" ht="12" customHeight="1" x14ac:dyDescent="0.2">
      <c r="A58" s="38" t="s">
        <v>70</v>
      </c>
      <c r="B58" s="161" t="s">
        <v>189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3"/>
    </row>
    <row r="59" spans="1:40" s="39" customFormat="1" ht="80.099999999999994" customHeight="1" x14ac:dyDescent="0.2">
      <c r="A59" s="40"/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6"/>
    </row>
    <row r="60" spans="1:40" s="39" customFormat="1" ht="3.95" customHeight="1" x14ac:dyDescent="0.2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40" s="39" customFormat="1" ht="12" customHeight="1" x14ac:dyDescent="0.2">
      <c r="A61" s="38" t="s">
        <v>144</v>
      </c>
      <c r="B61" s="161" t="s">
        <v>190</v>
      </c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3"/>
    </row>
    <row r="62" spans="1:40" s="39" customFormat="1" ht="80.099999999999994" customHeight="1" x14ac:dyDescent="0.2">
      <c r="A62" s="40"/>
      <c r="B62" s="164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6"/>
    </row>
    <row r="63" spans="1:40" s="39" customFormat="1" ht="3.95" customHeight="1" x14ac:dyDescent="0.2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40" s="39" customFormat="1" ht="26.1" customHeight="1" x14ac:dyDescent="0.2">
      <c r="A64" s="38" t="s">
        <v>146</v>
      </c>
      <c r="B64" s="161" t="s">
        <v>196</v>
      </c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3"/>
    </row>
    <row r="65" spans="1:45" s="39" customFormat="1" ht="80.099999999999994" customHeight="1" x14ac:dyDescent="0.2">
      <c r="A65" s="40"/>
      <c r="B65" s="164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6"/>
    </row>
    <row r="66" spans="1:45" s="39" customFormat="1" ht="3.95" customHeight="1" x14ac:dyDescent="0.2">
      <c r="A66" s="40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</row>
    <row r="67" spans="1:45" s="39" customFormat="1" ht="12" customHeight="1" x14ac:dyDescent="0.2">
      <c r="A67" s="38" t="s">
        <v>156</v>
      </c>
      <c r="B67" s="161" t="s">
        <v>40</v>
      </c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3"/>
    </row>
    <row r="68" spans="1:45" s="39" customFormat="1" ht="80.099999999999994" customHeight="1" x14ac:dyDescent="0.2">
      <c r="A68" s="40"/>
      <c r="B68" s="164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6"/>
    </row>
    <row r="69" spans="1:45" s="39" customFormat="1" ht="3.95" customHeight="1" x14ac:dyDescent="0.2">
      <c r="A69" s="40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45" s="39" customFormat="1" ht="12" customHeight="1" x14ac:dyDescent="0.2">
      <c r="A70" s="38" t="s">
        <v>158</v>
      </c>
      <c r="B70" s="161" t="s">
        <v>71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3"/>
    </row>
    <row r="71" spans="1:45" s="39" customFormat="1" ht="80.099999999999994" customHeight="1" x14ac:dyDescent="0.2">
      <c r="A71" s="40"/>
      <c r="B71" s="164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6"/>
    </row>
    <row r="72" spans="1:45" s="39" customFormat="1" ht="12" x14ac:dyDescent="0.2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</row>
    <row r="73" spans="1:45" ht="24.75" customHeight="1" x14ac:dyDescent="0.2">
      <c r="A73" s="270" t="s">
        <v>197</v>
      </c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45"/>
      <c r="AL73" s="45"/>
      <c r="AM73" s="45"/>
      <c r="AN73" s="45"/>
      <c r="AO73" s="45"/>
      <c r="AP73" s="45"/>
    </row>
    <row r="74" spans="1:45" ht="12" x14ac:dyDescent="0.2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</row>
    <row r="75" spans="1:45" ht="13.5" customHeight="1" x14ac:dyDescent="0.2">
      <c r="A75" s="10" t="s">
        <v>63</v>
      </c>
    </row>
    <row r="76" spans="1:45" ht="13.5" customHeight="1" x14ac:dyDescent="0.2">
      <c r="A76" s="10"/>
    </row>
    <row r="77" spans="1:45" ht="13.5" customHeight="1" x14ac:dyDescent="0.2">
      <c r="F77" s="51" t="s">
        <v>204</v>
      </c>
      <c r="G77" s="132"/>
      <c r="H77" s="133"/>
      <c r="I77" s="70" t="str">
        <f>IF(G77="",_vst!$C$11,"")</f>
        <v>vyberte ANO/NE</v>
      </c>
      <c r="N77" s="88" t="str">
        <f>IF($AR$77=1,_vst!$C$25,"")</f>
        <v/>
      </c>
      <c r="AR77" s="15">
        <f>IF(AND(AJ112&gt;0,G77=""),1,0)</f>
        <v>0</v>
      </c>
      <c r="AS77" s="2" t="s">
        <v>205</v>
      </c>
    </row>
    <row r="78" spans="1:45" ht="5.0999999999999996" customHeight="1" x14ac:dyDescent="0.2"/>
    <row r="79" spans="1:45" ht="18.600000000000001" customHeight="1" x14ac:dyDescent="0.2">
      <c r="A79" s="75" t="s">
        <v>193</v>
      </c>
    </row>
    <row r="80" spans="1:45" ht="13.5" customHeight="1" x14ac:dyDescent="0.2">
      <c r="A80" s="144" t="s">
        <v>53</v>
      </c>
      <c r="B80" s="145"/>
      <c r="C80" s="145"/>
      <c r="D80" s="145"/>
      <c r="E80" s="145"/>
      <c r="F80" s="145"/>
      <c r="G80" s="145"/>
      <c r="H80" s="145"/>
      <c r="I80" s="145"/>
      <c r="J80" s="146"/>
      <c r="K80" s="144" t="s">
        <v>66</v>
      </c>
      <c r="L80" s="145"/>
      <c r="M80" s="145"/>
      <c r="N80" s="145"/>
      <c r="O80" s="145"/>
      <c r="P80" s="145"/>
      <c r="Q80" s="146"/>
      <c r="R80" s="144" t="s">
        <v>141</v>
      </c>
      <c r="S80" s="145"/>
      <c r="T80" s="145"/>
      <c r="U80" s="146"/>
      <c r="V80" s="144" t="s">
        <v>200</v>
      </c>
      <c r="W80" s="145"/>
      <c r="X80" s="146"/>
      <c r="Y80" s="142" t="s">
        <v>85</v>
      </c>
      <c r="Z80" s="150" t="s">
        <v>83</v>
      </c>
      <c r="AA80" s="151"/>
      <c r="AB80" s="144" t="s">
        <v>84</v>
      </c>
      <c r="AC80" s="145"/>
      <c r="AD80" s="145"/>
      <c r="AE80" s="146"/>
      <c r="AF80" s="154" t="s">
        <v>89</v>
      </c>
      <c r="AG80" s="155"/>
      <c r="AH80" s="155"/>
      <c r="AI80" s="155"/>
      <c r="AJ80" s="155"/>
      <c r="AK80" s="155"/>
      <c r="AL80" s="155"/>
      <c r="AM80" s="156"/>
    </row>
    <row r="81" spans="1:52" ht="27" customHeight="1" x14ac:dyDescent="0.2">
      <c r="A81" s="147"/>
      <c r="B81" s="148"/>
      <c r="C81" s="148"/>
      <c r="D81" s="148"/>
      <c r="E81" s="148"/>
      <c r="F81" s="148"/>
      <c r="G81" s="148"/>
      <c r="H81" s="148"/>
      <c r="I81" s="148"/>
      <c r="J81" s="149"/>
      <c r="K81" s="147"/>
      <c r="L81" s="148"/>
      <c r="M81" s="148"/>
      <c r="N81" s="148"/>
      <c r="O81" s="148"/>
      <c r="P81" s="148"/>
      <c r="Q81" s="149"/>
      <c r="R81" s="147"/>
      <c r="S81" s="148"/>
      <c r="T81" s="148"/>
      <c r="U81" s="149"/>
      <c r="V81" s="147"/>
      <c r="W81" s="148"/>
      <c r="X81" s="149"/>
      <c r="Y81" s="143"/>
      <c r="Z81" s="152"/>
      <c r="AA81" s="153"/>
      <c r="AB81" s="147"/>
      <c r="AC81" s="148"/>
      <c r="AD81" s="148"/>
      <c r="AE81" s="149"/>
      <c r="AF81" s="154" t="s">
        <v>220</v>
      </c>
      <c r="AG81" s="155"/>
      <c r="AH81" s="155"/>
      <c r="AI81" s="156"/>
      <c r="AJ81" s="154" t="s">
        <v>62</v>
      </c>
      <c r="AK81" s="155"/>
      <c r="AL81" s="155"/>
      <c r="AM81" s="156"/>
      <c r="AR81" s="2" t="s">
        <v>202</v>
      </c>
      <c r="AS81" s="2" t="s">
        <v>209</v>
      </c>
      <c r="AT81" s="2" t="s">
        <v>58</v>
      </c>
      <c r="AU81" s="2" t="s">
        <v>60</v>
      </c>
      <c r="AV81" s="2" t="s">
        <v>201</v>
      </c>
      <c r="AW81" s="2" t="s">
        <v>184</v>
      </c>
      <c r="AX81" s="2" t="s">
        <v>87</v>
      </c>
      <c r="AY81" s="2" t="s">
        <v>86</v>
      </c>
      <c r="AZ81" s="2" t="s">
        <v>88</v>
      </c>
    </row>
    <row r="82" spans="1:52" ht="14.1" customHeight="1" x14ac:dyDescent="0.2">
      <c r="A82" s="170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37"/>
      <c r="S82" s="138"/>
      <c r="T82" s="138"/>
      <c r="U82" s="139"/>
      <c r="V82" s="137">
        <v>254000</v>
      </c>
      <c r="W82" s="138"/>
      <c r="X82" s="139"/>
      <c r="Y82" s="93"/>
      <c r="Z82" s="140"/>
      <c r="AA82" s="141"/>
      <c r="AB82" s="128" t="str">
        <f t="shared" ref="AB82:AB110" si="0">IF(R82="","",IF(Z82="",R82,CEILING(R82*Z82,1)))</f>
        <v/>
      </c>
      <c r="AC82" s="129"/>
      <c r="AD82" s="129"/>
      <c r="AE82" s="130"/>
      <c r="AF82" s="137"/>
      <c r="AG82" s="138"/>
      <c r="AH82" s="138"/>
      <c r="AI82" s="139"/>
      <c r="AJ82" s="128" t="str">
        <f t="shared" ref="AJ82:AJ110" si="1">IF(AB82="","",AB82-AF82)</f>
        <v/>
      </c>
      <c r="AK82" s="129"/>
      <c r="AL82" s="129"/>
      <c r="AM82" s="130"/>
      <c r="AN82" s="36" t="str">
        <f>IF(AU82=1,_vst!$C$2,IF(AV82=1,_vst!$C$26,IF(AY82=1,_vst!$C$4,IF(AW82=1,_vst!$C$3,""))))</f>
        <v/>
      </c>
      <c r="AR82" s="102" t="str">
        <f t="shared" ref="AR82:AR110" si="2">IF(R82="","",IF(Z82="",V82,CEILING(V82*Z82,1)))</f>
        <v/>
      </c>
      <c r="AS82" s="102" t="str">
        <f>IF(OR(R82="",AT82=1),"",AB82-AR82)</f>
        <v/>
      </c>
      <c r="AT82" s="15">
        <f>IF(OR(K82=_vst!$B$10,K82=_vst!$B$11,K82=_vst!$B$12,K82=_vst!$B$13),1,IF(K82=_vst!$B$3,2,0))</f>
        <v>0</v>
      </c>
      <c r="AU82" s="15">
        <f>IF(AF82&gt;0,IF(AT82&gt;0,1,0),0)</f>
        <v>0</v>
      </c>
      <c r="AV82" s="15">
        <f t="shared" ref="AV82:AV110" si="3">IF(AND($G$77="Ano",AR82&gt;AB82),1,0)</f>
        <v>0</v>
      </c>
      <c r="AW82" s="17">
        <f t="shared" ref="AW82:AW110" si="4">IF(AF82&gt;AB82,1,0)</f>
        <v>0</v>
      </c>
      <c r="AX82" s="37">
        <f t="shared" ref="AX82:AX110" si="5">IF(OR(Y82&lt;&gt;"",Z82&lt;&gt;""),1,0)</f>
        <v>0</v>
      </c>
      <c r="AY82" s="37">
        <f t="shared" ref="AY82:AY110" si="6">IF(OR(AND(Y82="",Z82&lt;&gt;""),AND(Y82&lt;&gt;"",Z82="")),1,0)</f>
        <v>0</v>
      </c>
      <c r="AZ82" s="17">
        <f ca="1">IF(SUM(AU82:AU110,AV82:AV110,AW82:AW110,AT111,AT114,AY82:AY110,AR122,AR77)=0,0,1)</f>
        <v>0</v>
      </c>
    </row>
    <row r="83" spans="1:52" ht="13.5" customHeight="1" x14ac:dyDescent="0.2">
      <c r="A83" s="170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37"/>
      <c r="S83" s="138"/>
      <c r="T83" s="138"/>
      <c r="U83" s="139"/>
      <c r="V83" s="137">
        <v>1278000</v>
      </c>
      <c r="W83" s="138"/>
      <c r="X83" s="139"/>
      <c r="Y83" s="93"/>
      <c r="Z83" s="140"/>
      <c r="AA83" s="141"/>
      <c r="AB83" s="128" t="str">
        <f t="shared" si="0"/>
        <v/>
      </c>
      <c r="AC83" s="129"/>
      <c r="AD83" s="129"/>
      <c r="AE83" s="130"/>
      <c r="AF83" s="137"/>
      <c r="AG83" s="138"/>
      <c r="AH83" s="138"/>
      <c r="AI83" s="139"/>
      <c r="AJ83" s="128" t="str">
        <f t="shared" si="1"/>
        <v/>
      </c>
      <c r="AK83" s="129"/>
      <c r="AL83" s="129"/>
      <c r="AM83" s="130"/>
      <c r="AN83" s="36" t="str">
        <f>IF(AU83=1,_vst!$C$2,IF(AV83=1,_vst!$C$26,IF(AY83=1,_vst!$C$4,IF(AW83=1,_vst!$C$3,""))))</f>
        <v/>
      </c>
      <c r="AR83" s="102" t="str">
        <f t="shared" si="2"/>
        <v/>
      </c>
      <c r="AS83" s="102" t="str">
        <f t="shared" ref="AS83:AS110" si="7">IF(OR(R83="",AT83=1),"",AB83-AR83)</f>
        <v/>
      </c>
      <c r="AT83" s="15">
        <f>IF(OR(K83=_vst!$B$10,K83=_vst!$B$11,K83=_vst!$B$12,K83=_vst!$B$13),1,IF(K83=_vst!$B$3,2,0))</f>
        <v>0</v>
      </c>
      <c r="AU83" s="15">
        <f t="shared" ref="AU83:AU110" si="8">IF(AF83&gt;0,IF(AT83&gt;0,1,0),0)</f>
        <v>0</v>
      </c>
      <c r="AV83" s="15">
        <f t="shared" si="3"/>
        <v>0</v>
      </c>
      <c r="AW83" s="17">
        <f t="shared" si="4"/>
        <v>0</v>
      </c>
      <c r="AX83" s="37">
        <f t="shared" si="5"/>
        <v>0</v>
      </c>
      <c r="AY83" s="37">
        <f t="shared" si="6"/>
        <v>0</v>
      </c>
    </row>
    <row r="84" spans="1:52" ht="14.1" customHeight="1" x14ac:dyDescent="0.2">
      <c r="A84" s="170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37"/>
      <c r="S84" s="138"/>
      <c r="T84" s="138"/>
      <c r="U84" s="139"/>
      <c r="V84" s="137"/>
      <c r="W84" s="138"/>
      <c r="X84" s="139"/>
      <c r="Y84" s="93"/>
      <c r="Z84" s="140"/>
      <c r="AA84" s="141"/>
      <c r="AB84" s="128" t="str">
        <f t="shared" si="0"/>
        <v/>
      </c>
      <c r="AC84" s="129"/>
      <c r="AD84" s="129"/>
      <c r="AE84" s="130"/>
      <c r="AF84" s="137"/>
      <c r="AG84" s="138"/>
      <c r="AH84" s="138"/>
      <c r="AI84" s="139"/>
      <c r="AJ84" s="128" t="str">
        <f t="shared" si="1"/>
        <v/>
      </c>
      <c r="AK84" s="129"/>
      <c r="AL84" s="129"/>
      <c r="AM84" s="130"/>
      <c r="AN84" s="36" t="str">
        <f>IF(AU84=1,_vst!$C$2,IF(AV84=1,_vst!$C$26,IF(AY84=1,_vst!$C$4,IF(AW84=1,_vst!$C$3,""))))</f>
        <v/>
      </c>
      <c r="AR84" s="102" t="str">
        <f t="shared" si="2"/>
        <v/>
      </c>
      <c r="AS84" s="102" t="str">
        <f t="shared" si="7"/>
        <v/>
      </c>
      <c r="AT84" s="15">
        <f>IF(OR(K84=_vst!$B$10,K84=_vst!$B$11,K84=_vst!$B$12,K84=_vst!$B$13),1,IF(K84=_vst!$B$3,2,0))</f>
        <v>0</v>
      </c>
      <c r="AU84" s="15">
        <f t="shared" si="8"/>
        <v>0</v>
      </c>
      <c r="AV84" s="15">
        <f t="shared" si="3"/>
        <v>0</v>
      </c>
      <c r="AW84" s="17">
        <f t="shared" si="4"/>
        <v>0</v>
      </c>
      <c r="AX84" s="37">
        <f t="shared" si="5"/>
        <v>0</v>
      </c>
      <c r="AY84" s="37">
        <f t="shared" si="6"/>
        <v>0</v>
      </c>
    </row>
    <row r="85" spans="1:52" ht="14.1" customHeight="1" x14ac:dyDescent="0.2">
      <c r="A85" s="170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37"/>
      <c r="S85" s="138"/>
      <c r="T85" s="138"/>
      <c r="U85" s="139"/>
      <c r="V85" s="137"/>
      <c r="W85" s="138"/>
      <c r="X85" s="139"/>
      <c r="Y85" s="93"/>
      <c r="Z85" s="140"/>
      <c r="AA85" s="141"/>
      <c r="AB85" s="128" t="str">
        <f t="shared" si="0"/>
        <v/>
      </c>
      <c r="AC85" s="129"/>
      <c r="AD85" s="129"/>
      <c r="AE85" s="130"/>
      <c r="AF85" s="137"/>
      <c r="AG85" s="138"/>
      <c r="AH85" s="138"/>
      <c r="AI85" s="139"/>
      <c r="AJ85" s="128" t="str">
        <f t="shared" si="1"/>
        <v/>
      </c>
      <c r="AK85" s="129"/>
      <c r="AL85" s="129"/>
      <c r="AM85" s="130"/>
      <c r="AN85" s="36" t="str">
        <f>IF(AU85=1,_vst!$C$2,IF(AV85=1,_vst!$C$26,IF(AY85=1,_vst!$C$4,IF(AW85=1,_vst!$C$3,""))))</f>
        <v/>
      </c>
      <c r="AR85" s="102" t="str">
        <f t="shared" si="2"/>
        <v/>
      </c>
      <c r="AS85" s="102" t="str">
        <f t="shared" si="7"/>
        <v/>
      </c>
      <c r="AT85" s="15">
        <f>IF(OR(K85=_vst!$B$10,K85=_vst!$B$11,K85=_vst!$B$12,K85=_vst!$B$13),1,IF(K85=_vst!$B$3,2,0))</f>
        <v>0</v>
      </c>
      <c r="AU85" s="15">
        <f t="shared" si="8"/>
        <v>0</v>
      </c>
      <c r="AV85" s="15">
        <f t="shared" si="3"/>
        <v>0</v>
      </c>
      <c r="AW85" s="17">
        <f t="shared" si="4"/>
        <v>0</v>
      </c>
      <c r="AX85" s="37">
        <f t="shared" si="5"/>
        <v>0</v>
      </c>
      <c r="AY85" s="37">
        <f t="shared" si="6"/>
        <v>0</v>
      </c>
    </row>
    <row r="86" spans="1:52" ht="14.1" customHeight="1" x14ac:dyDescent="0.2">
      <c r="A86" s="170"/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37"/>
      <c r="S86" s="138"/>
      <c r="T86" s="138"/>
      <c r="U86" s="139"/>
      <c r="V86" s="137"/>
      <c r="W86" s="138"/>
      <c r="X86" s="139"/>
      <c r="Y86" s="93"/>
      <c r="Z86" s="140"/>
      <c r="AA86" s="141"/>
      <c r="AB86" s="128" t="str">
        <f t="shared" si="0"/>
        <v/>
      </c>
      <c r="AC86" s="129"/>
      <c r="AD86" s="129"/>
      <c r="AE86" s="130"/>
      <c r="AF86" s="137"/>
      <c r="AG86" s="138"/>
      <c r="AH86" s="138"/>
      <c r="AI86" s="139"/>
      <c r="AJ86" s="128" t="str">
        <f t="shared" si="1"/>
        <v/>
      </c>
      <c r="AK86" s="129"/>
      <c r="AL86" s="129"/>
      <c r="AM86" s="130"/>
      <c r="AN86" s="36" t="str">
        <f>IF(AU86=1,_vst!$C$2,IF(AV86=1,_vst!$C$26,IF(AY86=1,_vst!$C$4,IF(AW86=1,_vst!$C$3,""))))</f>
        <v/>
      </c>
      <c r="AR86" s="102" t="str">
        <f t="shared" si="2"/>
        <v/>
      </c>
      <c r="AS86" s="102" t="str">
        <f t="shared" si="7"/>
        <v/>
      </c>
      <c r="AT86" s="15">
        <f>IF(OR(K86=_vst!$B$10,K86=_vst!$B$11,K86=_vst!$B$12,K86=_vst!$B$13),1,IF(K86=_vst!$B$3,2,0))</f>
        <v>0</v>
      </c>
      <c r="AU86" s="15">
        <f t="shared" si="8"/>
        <v>0</v>
      </c>
      <c r="AV86" s="15">
        <f t="shared" si="3"/>
        <v>0</v>
      </c>
      <c r="AW86" s="17">
        <f t="shared" si="4"/>
        <v>0</v>
      </c>
      <c r="AX86" s="37">
        <f t="shared" si="5"/>
        <v>0</v>
      </c>
      <c r="AY86" s="37">
        <f t="shared" si="6"/>
        <v>0</v>
      </c>
    </row>
    <row r="87" spans="1:52" ht="14.1" customHeight="1" x14ac:dyDescent="0.2">
      <c r="A87" s="170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37"/>
      <c r="S87" s="138"/>
      <c r="T87" s="138"/>
      <c r="U87" s="139"/>
      <c r="V87" s="137"/>
      <c r="W87" s="138"/>
      <c r="X87" s="139"/>
      <c r="Y87" s="93"/>
      <c r="Z87" s="140"/>
      <c r="AA87" s="141"/>
      <c r="AB87" s="128" t="str">
        <f t="shared" si="0"/>
        <v/>
      </c>
      <c r="AC87" s="129"/>
      <c r="AD87" s="129"/>
      <c r="AE87" s="130"/>
      <c r="AF87" s="137"/>
      <c r="AG87" s="138"/>
      <c r="AH87" s="138"/>
      <c r="AI87" s="139"/>
      <c r="AJ87" s="128" t="str">
        <f t="shared" si="1"/>
        <v/>
      </c>
      <c r="AK87" s="129"/>
      <c r="AL87" s="129"/>
      <c r="AM87" s="130"/>
      <c r="AN87" s="36" t="str">
        <f>IF(AU87=1,_vst!$C$2,IF(AV87=1,_vst!$C$26,IF(AY87=1,_vst!$C$4,IF(AW87=1,_vst!$C$3,""))))</f>
        <v/>
      </c>
      <c r="AR87" s="102" t="str">
        <f t="shared" si="2"/>
        <v/>
      </c>
      <c r="AS87" s="102" t="str">
        <f t="shared" si="7"/>
        <v/>
      </c>
      <c r="AT87" s="15">
        <f>IF(OR(K87=_vst!$B$10,K87=_vst!$B$11,K87=_vst!$B$12,K87=_vst!$B$13),1,IF(K87=_vst!$B$3,2,0))</f>
        <v>0</v>
      </c>
      <c r="AU87" s="15">
        <f t="shared" si="8"/>
        <v>0</v>
      </c>
      <c r="AV87" s="15">
        <f t="shared" si="3"/>
        <v>0</v>
      </c>
      <c r="AW87" s="17">
        <f t="shared" si="4"/>
        <v>0</v>
      </c>
      <c r="AX87" s="37">
        <f t="shared" si="5"/>
        <v>0</v>
      </c>
      <c r="AY87" s="37">
        <f t="shared" si="6"/>
        <v>0</v>
      </c>
    </row>
    <row r="88" spans="1:52" ht="14.1" customHeight="1" x14ac:dyDescent="0.2">
      <c r="A88" s="170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37"/>
      <c r="S88" s="138"/>
      <c r="T88" s="138"/>
      <c r="U88" s="139"/>
      <c r="V88" s="137"/>
      <c r="W88" s="138"/>
      <c r="X88" s="139"/>
      <c r="Y88" s="93"/>
      <c r="Z88" s="140"/>
      <c r="AA88" s="141"/>
      <c r="AB88" s="128" t="str">
        <f t="shared" si="0"/>
        <v/>
      </c>
      <c r="AC88" s="129"/>
      <c r="AD88" s="129"/>
      <c r="AE88" s="130"/>
      <c r="AF88" s="137"/>
      <c r="AG88" s="138"/>
      <c r="AH88" s="138"/>
      <c r="AI88" s="139"/>
      <c r="AJ88" s="128" t="str">
        <f t="shared" si="1"/>
        <v/>
      </c>
      <c r="AK88" s="129"/>
      <c r="AL88" s="129"/>
      <c r="AM88" s="130"/>
      <c r="AN88" s="36" t="str">
        <f>IF(AU88=1,_vst!$C$2,IF(AV88=1,_vst!$C$26,IF(AY88=1,_vst!$C$4,IF(AW88=1,_vst!$C$3,""))))</f>
        <v/>
      </c>
      <c r="AR88" s="102" t="str">
        <f t="shared" si="2"/>
        <v/>
      </c>
      <c r="AS88" s="102" t="str">
        <f t="shared" si="7"/>
        <v/>
      </c>
      <c r="AT88" s="15">
        <f>IF(OR(K88=_vst!$B$10,K88=_vst!$B$11,K88=_vst!$B$12,K88=_vst!$B$13),1,IF(K88=_vst!$B$3,2,0))</f>
        <v>0</v>
      </c>
      <c r="AU88" s="15">
        <f t="shared" si="8"/>
        <v>0</v>
      </c>
      <c r="AV88" s="15">
        <f t="shared" si="3"/>
        <v>0</v>
      </c>
      <c r="AW88" s="17">
        <f t="shared" si="4"/>
        <v>0</v>
      </c>
      <c r="AX88" s="37">
        <f t="shared" si="5"/>
        <v>0</v>
      </c>
      <c r="AY88" s="37">
        <f t="shared" si="6"/>
        <v>0</v>
      </c>
    </row>
    <row r="89" spans="1:52" ht="14.1" customHeight="1" x14ac:dyDescent="0.2">
      <c r="A89" s="134"/>
      <c r="B89" s="135"/>
      <c r="C89" s="135"/>
      <c r="D89" s="135"/>
      <c r="E89" s="135"/>
      <c r="F89" s="135"/>
      <c r="G89" s="135"/>
      <c r="H89" s="135"/>
      <c r="I89" s="135"/>
      <c r="J89" s="136"/>
      <c r="K89" s="170"/>
      <c r="L89" s="170"/>
      <c r="M89" s="170"/>
      <c r="N89" s="170"/>
      <c r="O89" s="170"/>
      <c r="P89" s="170"/>
      <c r="Q89" s="170"/>
      <c r="R89" s="137"/>
      <c r="S89" s="138"/>
      <c r="T89" s="138"/>
      <c r="U89" s="139"/>
      <c r="V89" s="137"/>
      <c r="W89" s="138"/>
      <c r="X89" s="139"/>
      <c r="Y89" s="93"/>
      <c r="Z89" s="140"/>
      <c r="AA89" s="141"/>
      <c r="AB89" s="128" t="str">
        <f t="shared" si="0"/>
        <v/>
      </c>
      <c r="AC89" s="129"/>
      <c r="AD89" s="129"/>
      <c r="AE89" s="130"/>
      <c r="AF89" s="137"/>
      <c r="AG89" s="138"/>
      <c r="AH89" s="138"/>
      <c r="AI89" s="139"/>
      <c r="AJ89" s="128" t="str">
        <f t="shared" si="1"/>
        <v/>
      </c>
      <c r="AK89" s="129"/>
      <c r="AL89" s="129"/>
      <c r="AM89" s="130"/>
      <c r="AN89" s="36" t="str">
        <f>IF(AU89=1,_vst!$C$2,IF(AV89=1,_vst!$C$26,IF(AY89=1,_vst!$C$4,IF(AW89=1,_vst!$C$3,""))))</f>
        <v/>
      </c>
      <c r="AR89" s="102" t="str">
        <f t="shared" si="2"/>
        <v/>
      </c>
      <c r="AS89" s="102" t="str">
        <f t="shared" si="7"/>
        <v/>
      </c>
      <c r="AT89" s="15">
        <f>IF(OR(K89=_vst!$B$10,K89=_vst!$B$11,K89=_vst!$B$12,K89=_vst!$B$13),1,IF(K89=_vst!$B$3,2,0))</f>
        <v>0</v>
      </c>
      <c r="AU89" s="15">
        <f t="shared" si="8"/>
        <v>0</v>
      </c>
      <c r="AV89" s="15">
        <f t="shared" si="3"/>
        <v>0</v>
      </c>
      <c r="AW89" s="17">
        <f t="shared" si="4"/>
        <v>0</v>
      </c>
      <c r="AX89" s="37">
        <f t="shared" si="5"/>
        <v>0</v>
      </c>
      <c r="AY89" s="37">
        <f t="shared" si="6"/>
        <v>0</v>
      </c>
    </row>
    <row r="90" spans="1:52" ht="14.1" customHeight="1" x14ac:dyDescent="0.2">
      <c r="A90" s="134"/>
      <c r="B90" s="135"/>
      <c r="C90" s="135"/>
      <c r="D90" s="135"/>
      <c r="E90" s="135"/>
      <c r="F90" s="135"/>
      <c r="G90" s="135"/>
      <c r="H90" s="135"/>
      <c r="I90" s="135"/>
      <c r="J90" s="136"/>
      <c r="K90" s="170"/>
      <c r="L90" s="170"/>
      <c r="M90" s="170"/>
      <c r="N90" s="170"/>
      <c r="O90" s="170"/>
      <c r="P90" s="170"/>
      <c r="Q90" s="170"/>
      <c r="R90" s="137"/>
      <c r="S90" s="138"/>
      <c r="T90" s="138"/>
      <c r="U90" s="139"/>
      <c r="V90" s="137"/>
      <c r="W90" s="138"/>
      <c r="X90" s="139"/>
      <c r="Y90" s="93"/>
      <c r="Z90" s="140"/>
      <c r="AA90" s="141"/>
      <c r="AB90" s="128" t="str">
        <f t="shared" si="0"/>
        <v/>
      </c>
      <c r="AC90" s="129"/>
      <c r="AD90" s="129"/>
      <c r="AE90" s="130"/>
      <c r="AF90" s="137"/>
      <c r="AG90" s="138"/>
      <c r="AH90" s="138"/>
      <c r="AI90" s="139"/>
      <c r="AJ90" s="128" t="str">
        <f t="shared" si="1"/>
        <v/>
      </c>
      <c r="AK90" s="129"/>
      <c r="AL90" s="129"/>
      <c r="AM90" s="130"/>
      <c r="AN90" s="36" t="str">
        <f>IF(AU90=1,_vst!$C$2,IF(AV90=1,_vst!$C$26,IF(AY90=1,_vst!$C$4,IF(AW90=1,_vst!$C$3,""))))</f>
        <v/>
      </c>
      <c r="AR90" s="102" t="str">
        <f t="shared" si="2"/>
        <v/>
      </c>
      <c r="AS90" s="102" t="str">
        <f t="shared" si="7"/>
        <v/>
      </c>
      <c r="AT90" s="15">
        <f>IF(OR(K90=_vst!$B$10,K90=_vst!$B$11,K90=_vst!$B$12,K90=_vst!$B$13),1,IF(K90=_vst!$B$3,2,0))</f>
        <v>0</v>
      </c>
      <c r="AU90" s="15">
        <f t="shared" si="8"/>
        <v>0</v>
      </c>
      <c r="AV90" s="15">
        <f t="shared" si="3"/>
        <v>0</v>
      </c>
      <c r="AW90" s="17">
        <f t="shared" si="4"/>
        <v>0</v>
      </c>
      <c r="AX90" s="37">
        <f t="shared" si="5"/>
        <v>0</v>
      </c>
      <c r="AY90" s="37">
        <f t="shared" si="6"/>
        <v>0</v>
      </c>
    </row>
    <row r="91" spans="1:52" ht="14.1" customHeight="1" x14ac:dyDescent="0.2">
      <c r="A91" s="134"/>
      <c r="B91" s="135"/>
      <c r="C91" s="135"/>
      <c r="D91" s="135"/>
      <c r="E91" s="135"/>
      <c r="F91" s="135"/>
      <c r="G91" s="135"/>
      <c r="H91" s="135"/>
      <c r="I91" s="135"/>
      <c r="J91" s="136"/>
      <c r="K91" s="170"/>
      <c r="L91" s="170"/>
      <c r="M91" s="170"/>
      <c r="N91" s="170"/>
      <c r="O91" s="170"/>
      <c r="P91" s="170"/>
      <c r="Q91" s="170"/>
      <c r="R91" s="137"/>
      <c r="S91" s="138"/>
      <c r="T91" s="138"/>
      <c r="U91" s="139"/>
      <c r="V91" s="137"/>
      <c r="W91" s="138"/>
      <c r="X91" s="139"/>
      <c r="Y91" s="93"/>
      <c r="Z91" s="140"/>
      <c r="AA91" s="141"/>
      <c r="AB91" s="128" t="str">
        <f t="shared" si="0"/>
        <v/>
      </c>
      <c r="AC91" s="129"/>
      <c r="AD91" s="129"/>
      <c r="AE91" s="130"/>
      <c r="AF91" s="137"/>
      <c r="AG91" s="138"/>
      <c r="AH91" s="138"/>
      <c r="AI91" s="139"/>
      <c r="AJ91" s="128" t="str">
        <f t="shared" si="1"/>
        <v/>
      </c>
      <c r="AK91" s="129"/>
      <c r="AL91" s="129"/>
      <c r="AM91" s="130"/>
      <c r="AN91" s="36" t="str">
        <f>IF(AU91=1,_vst!$C$2,IF(AV91=1,_vst!$C$26,IF(AY91=1,_vst!$C$4,IF(AW91=1,_vst!$C$3,""))))</f>
        <v/>
      </c>
      <c r="AR91" s="102" t="str">
        <f t="shared" si="2"/>
        <v/>
      </c>
      <c r="AS91" s="102" t="str">
        <f t="shared" si="7"/>
        <v/>
      </c>
      <c r="AT91" s="15">
        <f>IF(OR(K91=_vst!$B$10,K91=_vst!$B$11,K91=_vst!$B$12,K91=_vst!$B$13),1,IF(K91=_vst!$B$3,2,0))</f>
        <v>0</v>
      </c>
      <c r="AU91" s="15">
        <f t="shared" si="8"/>
        <v>0</v>
      </c>
      <c r="AV91" s="15">
        <f t="shared" si="3"/>
        <v>0</v>
      </c>
      <c r="AW91" s="17">
        <f t="shared" si="4"/>
        <v>0</v>
      </c>
      <c r="AX91" s="37">
        <f t="shared" si="5"/>
        <v>0</v>
      </c>
      <c r="AY91" s="37">
        <f t="shared" si="6"/>
        <v>0</v>
      </c>
    </row>
    <row r="92" spans="1:52" ht="14.1" customHeight="1" x14ac:dyDescent="0.2">
      <c r="A92" s="134"/>
      <c r="B92" s="135"/>
      <c r="C92" s="135"/>
      <c r="D92" s="135"/>
      <c r="E92" s="135"/>
      <c r="F92" s="135"/>
      <c r="G92" s="135"/>
      <c r="H92" s="135"/>
      <c r="I92" s="135"/>
      <c r="J92" s="136"/>
      <c r="K92" s="170"/>
      <c r="L92" s="170"/>
      <c r="M92" s="170"/>
      <c r="N92" s="170"/>
      <c r="O92" s="170"/>
      <c r="P92" s="170"/>
      <c r="Q92" s="170"/>
      <c r="R92" s="137"/>
      <c r="S92" s="138"/>
      <c r="T92" s="138"/>
      <c r="U92" s="139"/>
      <c r="V92" s="137"/>
      <c r="W92" s="138"/>
      <c r="X92" s="139"/>
      <c r="Y92" s="93"/>
      <c r="Z92" s="140"/>
      <c r="AA92" s="141"/>
      <c r="AB92" s="128" t="str">
        <f t="shared" si="0"/>
        <v/>
      </c>
      <c r="AC92" s="129"/>
      <c r="AD92" s="129"/>
      <c r="AE92" s="130"/>
      <c r="AF92" s="137"/>
      <c r="AG92" s="138"/>
      <c r="AH92" s="138"/>
      <c r="AI92" s="139"/>
      <c r="AJ92" s="128" t="str">
        <f t="shared" si="1"/>
        <v/>
      </c>
      <c r="AK92" s="129"/>
      <c r="AL92" s="129"/>
      <c r="AM92" s="130"/>
      <c r="AN92" s="36" t="str">
        <f>IF(AU92=1,_vst!$C$2,IF(AV92=1,_vst!$C$26,IF(AY92=1,_vst!$C$4,IF(AW92=1,_vst!$C$3,""))))</f>
        <v/>
      </c>
      <c r="AR92" s="102" t="str">
        <f t="shared" si="2"/>
        <v/>
      </c>
      <c r="AS92" s="102" t="str">
        <f t="shared" si="7"/>
        <v/>
      </c>
      <c r="AT92" s="15">
        <f>IF(OR(K92=_vst!$B$10,K92=_vst!$B$11,K92=_vst!$B$12,K92=_vst!$B$13),1,IF(K92=_vst!$B$3,2,0))</f>
        <v>0</v>
      </c>
      <c r="AU92" s="15">
        <f t="shared" si="8"/>
        <v>0</v>
      </c>
      <c r="AV92" s="15">
        <f t="shared" si="3"/>
        <v>0</v>
      </c>
      <c r="AW92" s="17">
        <f t="shared" si="4"/>
        <v>0</v>
      </c>
      <c r="AX92" s="37">
        <f t="shared" si="5"/>
        <v>0</v>
      </c>
      <c r="AY92" s="37">
        <f t="shared" si="6"/>
        <v>0</v>
      </c>
    </row>
    <row r="93" spans="1:52" ht="14.1" customHeight="1" x14ac:dyDescent="0.2">
      <c r="A93" s="134"/>
      <c r="B93" s="135"/>
      <c r="C93" s="135"/>
      <c r="D93" s="135"/>
      <c r="E93" s="135"/>
      <c r="F93" s="135"/>
      <c r="G93" s="135"/>
      <c r="H93" s="135"/>
      <c r="I93" s="135"/>
      <c r="J93" s="136"/>
      <c r="K93" s="170"/>
      <c r="L93" s="170"/>
      <c r="M93" s="170"/>
      <c r="N93" s="170"/>
      <c r="O93" s="170"/>
      <c r="P93" s="170"/>
      <c r="Q93" s="170"/>
      <c r="R93" s="137"/>
      <c r="S93" s="138"/>
      <c r="T93" s="138"/>
      <c r="U93" s="139"/>
      <c r="V93" s="137"/>
      <c r="W93" s="138"/>
      <c r="X93" s="139"/>
      <c r="Y93" s="93"/>
      <c r="Z93" s="140"/>
      <c r="AA93" s="141"/>
      <c r="AB93" s="128" t="str">
        <f t="shared" si="0"/>
        <v/>
      </c>
      <c r="AC93" s="129"/>
      <c r="AD93" s="129"/>
      <c r="AE93" s="130"/>
      <c r="AF93" s="137"/>
      <c r="AG93" s="138"/>
      <c r="AH93" s="138"/>
      <c r="AI93" s="139"/>
      <c r="AJ93" s="128" t="str">
        <f t="shared" si="1"/>
        <v/>
      </c>
      <c r="AK93" s="129"/>
      <c r="AL93" s="129"/>
      <c r="AM93" s="130"/>
      <c r="AN93" s="36" t="str">
        <f>IF(AU93=1,_vst!$C$2,IF(AV93=1,_vst!$C$26,IF(AY93=1,_vst!$C$4,IF(AW93=1,_vst!$C$3,""))))</f>
        <v/>
      </c>
      <c r="AR93" s="102" t="str">
        <f t="shared" si="2"/>
        <v/>
      </c>
      <c r="AS93" s="102" t="str">
        <f t="shared" si="7"/>
        <v/>
      </c>
      <c r="AT93" s="15">
        <f>IF(OR(K93=_vst!$B$10,K93=_vst!$B$11,K93=_vst!$B$12,K93=_vst!$B$13),1,IF(K93=_vst!$B$3,2,0))</f>
        <v>0</v>
      </c>
      <c r="AU93" s="15">
        <f t="shared" si="8"/>
        <v>0</v>
      </c>
      <c r="AV93" s="15">
        <f t="shared" si="3"/>
        <v>0</v>
      </c>
      <c r="AW93" s="17">
        <f t="shared" si="4"/>
        <v>0</v>
      </c>
      <c r="AX93" s="37">
        <f t="shared" si="5"/>
        <v>0</v>
      </c>
      <c r="AY93" s="37">
        <f t="shared" si="6"/>
        <v>0</v>
      </c>
    </row>
    <row r="94" spans="1:52" ht="14.1" customHeight="1" x14ac:dyDescent="0.2">
      <c r="A94" s="134"/>
      <c r="B94" s="135"/>
      <c r="C94" s="135"/>
      <c r="D94" s="135"/>
      <c r="E94" s="135"/>
      <c r="F94" s="135"/>
      <c r="G94" s="135"/>
      <c r="H94" s="135"/>
      <c r="I94" s="135"/>
      <c r="J94" s="136"/>
      <c r="K94" s="170"/>
      <c r="L94" s="170"/>
      <c r="M94" s="170"/>
      <c r="N94" s="170"/>
      <c r="O94" s="170"/>
      <c r="P94" s="170"/>
      <c r="Q94" s="170"/>
      <c r="R94" s="137"/>
      <c r="S94" s="138"/>
      <c r="T94" s="138"/>
      <c r="U94" s="139"/>
      <c r="V94" s="137"/>
      <c r="W94" s="138"/>
      <c r="X94" s="139"/>
      <c r="Y94" s="93"/>
      <c r="Z94" s="140"/>
      <c r="AA94" s="141"/>
      <c r="AB94" s="128" t="str">
        <f t="shared" si="0"/>
        <v/>
      </c>
      <c r="AC94" s="129"/>
      <c r="AD94" s="129"/>
      <c r="AE94" s="130"/>
      <c r="AF94" s="137"/>
      <c r="AG94" s="138"/>
      <c r="AH94" s="138"/>
      <c r="AI94" s="139"/>
      <c r="AJ94" s="128" t="str">
        <f t="shared" si="1"/>
        <v/>
      </c>
      <c r="AK94" s="129"/>
      <c r="AL94" s="129"/>
      <c r="AM94" s="130"/>
      <c r="AN94" s="36" t="str">
        <f>IF(AU94=1,_vst!$C$2,IF(AV94=1,_vst!$C$26,IF(AY94=1,_vst!$C$4,IF(AW94=1,_vst!$C$3,""))))</f>
        <v/>
      </c>
      <c r="AR94" s="102" t="str">
        <f t="shared" si="2"/>
        <v/>
      </c>
      <c r="AS94" s="102" t="str">
        <f t="shared" si="7"/>
        <v/>
      </c>
      <c r="AT94" s="15">
        <f>IF(OR(K94=_vst!$B$10,K94=_vst!$B$11,K94=_vst!$B$12,K94=_vst!$B$13),1,IF(K94=_vst!$B$3,2,0))</f>
        <v>0</v>
      </c>
      <c r="AU94" s="15">
        <f t="shared" si="8"/>
        <v>0</v>
      </c>
      <c r="AV94" s="15">
        <f t="shared" si="3"/>
        <v>0</v>
      </c>
      <c r="AW94" s="17">
        <f t="shared" si="4"/>
        <v>0</v>
      </c>
      <c r="AX94" s="37">
        <f t="shared" si="5"/>
        <v>0</v>
      </c>
      <c r="AY94" s="37">
        <f t="shared" si="6"/>
        <v>0</v>
      </c>
    </row>
    <row r="95" spans="1:52" ht="14.1" customHeight="1" x14ac:dyDescent="0.2">
      <c r="A95" s="134"/>
      <c r="B95" s="135"/>
      <c r="C95" s="135"/>
      <c r="D95" s="135"/>
      <c r="E95" s="135"/>
      <c r="F95" s="135"/>
      <c r="G95" s="135"/>
      <c r="H95" s="135"/>
      <c r="I95" s="135"/>
      <c r="J95" s="136"/>
      <c r="K95" s="170"/>
      <c r="L95" s="170"/>
      <c r="M95" s="170"/>
      <c r="N95" s="170"/>
      <c r="O95" s="170"/>
      <c r="P95" s="170"/>
      <c r="Q95" s="170"/>
      <c r="R95" s="137"/>
      <c r="S95" s="138"/>
      <c r="T95" s="138"/>
      <c r="U95" s="139"/>
      <c r="V95" s="137"/>
      <c r="W95" s="138"/>
      <c r="X95" s="139"/>
      <c r="Y95" s="93"/>
      <c r="Z95" s="140"/>
      <c r="AA95" s="141"/>
      <c r="AB95" s="128" t="str">
        <f t="shared" si="0"/>
        <v/>
      </c>
      <c r="AC95" s="129"/>
      <c r="AD95" s="129"/>
      <c r="AE95" s="130"/>
      <c r="AF95" s="137"/>
      <c r="AG95" s="138"/>
      <c r="AH95" s="138"/>
      <c r="AI95" s="139"/>
      <c r="AJ95" s="128" t="str">
        <f t="shared" si="1"/>
        <v/>
      </c>
      <c r="AK95" s="129"/>
      <c r="AL95" s="129"/>
      <c r="AM95" s="130"/>
      <c r="AN95" s="36" t="str">
        <f>IF(AU95=1,_vst!$C$2,IF(AV95=1,_vst!$C$26,IF(AY95=1,_vst!$C$4,IF(AW95=1,_vst!$C$3,""))))</f>
        <v/>
      </c>
      <c r="AR95" s="102" t="str">
        <f t="shared" si="2"/>
        <v/>
      </c>
      <c r="AS95" s="102" t="str">
        <f t="shared" si="7"/>
        <v/>
      </c>
      <c r="AT95" s="15">
        <f>IF(OR(K95=_vst!$B$10,K95=_vst!$B$11,K95=_vst!$B$12,K95=_vst!$B$13),1,IF(K95=_vst!$B$3,2,0))</f>
        <v>0</v>
      </c>
      <c r="AU95" s="15">
        <f t="shared" si="8"/>
        <v>0</v>
      </c>
      <c r="AV95" s="15">
        <f t="shared" si="3"/>
        <v>0</v>
      </c>
      <c r="AW95" s="17">
        <f t="shared" si="4"/>
        <v>0</v>
      </c>
      <c r="AX95" s="37">
        <f t="shared" si="5"/>
        <v>0</v>
      </c>
      <c r="AY95" s="37">
        <f t="shared" si="6"/>
        <v>0</v>
      </c>
    </row>
    <row r="96" spans="1:52" ht="14.1" customHeight="1" x14ac:dyDescent="0.2">
      <c r="A96" s="134"/>
      <c r="B96" s="135"/>
      <c r="C96" s="135"/>
      <c r="D96" s="135"/>
      <c r="E96" s="135"/>
      <c r="F96" s="135"/>
      <c r="G96" s="135"/>
      <c r="H96" s="135"/>
      <c r="I96" s="135"/>
      <c r="J96" s="136"/>
      <c r="K96" s="170"/>
      <c r="L96" s="170"/>
      <c r="M96" s="170"/>
      <c r="N96" s="170"/>
      <c r="O96" s="170"/>
      <c r="P96" s="170"/>
      <c r="Q96" s="170"/>
      <c r="R96" s="137"/>
      <c r="S96" s="138"/>
      <c r="T96" s="138"/>
      <c r="U96" s="139"/>
      <c r="V96" s="137"/>
      <c r="W96" s="138"/>
      <c r="X96" s="139"/>
      <c r="Y96" s="93"/>
      <c r="Z96" s="140"/>
      <c r="AA96" s="141"/>
      <c r="AB96" s="128" t="str">
        <f t="shared" si="0"/>
        <v/>
      </c>
      <c r="AC96" s="129"/>
      <c r="AD96" s="129"/>
      <c r="AE96" s="130"/>
      <c r="AF96" s="137"/>
      <c r="AG96" s="138"/>
      <c r="AH96" s="138"/>
      <c r="AI96" s="139"/>
      <c r="AJ96" s="128" t="str">
        <f t="shared" si="1"/>
        <v/>
      </c>
      <c r="AK96" s="129"/>
      <c r="AL96" s="129"/>
      <c r="AM96" s="130"/>
      <c r="AN96" s="36" t="str">
        <f>IF(AU96=1,_vst!$C$2,IF(AV96=1,_vst!$C$26,IF(AY96=1,_vst!$C$4,IF(AW96=1,_vst!$C$3,""))))</f>
        <v/>
      </c>
      <c r="AR96" s="102" t="str">
        <f t="shared" si="2"/>
        <v/>
      </c>
      <c r="AS96" s="102" t="str">
        <f t="shared" si="7"/>
        <v/>
      </c>
      <c r="AT96" s="15">
        <f>IF(OR(K96=_vst!$B$10,K96=_vst!$B$11,K96=_vst!$B$12,K96=_vst!$B$13),1,IF(K96=_vst!$B$3,2,0))</f>
        <v>0</v>
      </c>
      <c r="AU96" s="15">
        <f t="shared" si="8"/>
        <v>0</v>
      </c>
      <c r="AV96" s="15">
        <f t="shared" si="3"/>
        <v>0</v>
      </c>
      <c r="AW96" s="17">
        <f t="shared" si="4"/>
        <v>0</v>
      </c>
      <c r="AX96" s="37">
        <f t="shared" si="5"/>
        <v>0</v>
      </c>
      <c r="AY96" s="37">
        <f t="shared" si="6"/>
        <v>0</v>
      </c>
    </row>
    <row r="97" spans="1:51" ht="14.1" customHeight="1" x14ac:dyDescent="0.2">
      <c r="A97" s="134"/>
      <c r="B97" s="135"/>
      <c r="C97" s="135"/>
      <c r="D97" s="135"/>
      <c r="E97" s="135"/>
      <c r="F97" s="135"/>
      <c r="G97" s="135"/>
      <c r="H97" s="135"/>
      <c r="I97" s="135"/>
      <c r="J97" s="136"/>
      <c r="K97" s="170"/>
      <c r="L97" s="170"/>
      <c r="M97" s="170"/>
      <c r="N97" s="170"/>
      <c r="O97" s="170"/>
      <c r="P97" s="170"/>
      <c r="Q97" s="170"/>
      <c r="R97" s="137"/>
      <c r="S97" s="138"/>
      <c r="T97" s="138"/>
      <c r="U97" s="139"/>
      <c r="V97" s="137"/>
      <c r="W97" s="138"/>
      <c r="X97" s="139"/>
      <c r="Y97" s="93"/>
      <c r="Z97" s="140"/>
      <c r="AA97" s="141"/>
      <c r="AB97" s="128" t="str">
        <f t="shared" si="0"/>
        <v/>
      </c>
      <c r="AC97" s="129"/>
      <c r="AD97" s="129"/>
      <c r="AE97" s="130"/>
      <c r="AF97" s="137"/>
      <c r="AG97" s="138"/>
      <c r="AH97" s="138"/>
      <c r="AI97" s="139"/>
      <c r="AJ97" s="128" t="str">
        <f t="shared" si="1"/>
        <v/>
      </c>
      <c r="AK97" s="129"/>
      <c r="AL97" s="129"/>
      <c r="AM97" s="130"/>
      <c r="AN97" s="36" t="str">
        <f>IF(AU97=1,_vst!$C$2,IF(AV97=1,_vst!$C$26,IF(AY97=1,_vst!$C$4,IF(AW97=1,_vst!$C$3,""))))</f>
        <v/>
      </c>
      <c r="AR97" s="102" t="str">
        <f t="shared" si="2"/>
        <v/>
      </c>
      <c r="AS97" s="102" t="str">
        <f t="shared" si="7"/>
        <v/>
      </c>
      <c r="AT97" s="15">
        <f>IF(OR(K97=_vst!$B$10,K97=_vst!$B$11,K97=_vst!$B$12,K97=_vst!$B$13),1,IF(K97=_vst!$B$3,2,0))</f>
        <v>0</v>
      </c>
      <c r="AU97" s="15">
        <f t="shared" si="8"/>
        <v>0</v>
      </c>
      <c r="AV97" s="15">
        <f t="shared" si="3"/>
        <v>0</v>
      </c>
      <c r="AW97" s="17">
        <f t="shared" si="4"/>
        <v>0</v>
      </c>
      <c r="AX97" s="37">
        <f t="shared" si="5"/>
        <v>0</v>
      </c>
      <c r="AY97" s="37">
        <f t="shared" si="6"/>
        <v>0</v>
      </c>
    </row>
    <row r="98" spans="1:51" ht="14.1" customHeight="1" x14ac:dyDescent="0.2">
      <c r="A98" s="134"/>
      <c r="B98" s="135"/>
      <c r="C98" s="135"/>
      <c r="D98" s="135"/>
      <c r="E98" s="135"/>
      <c r="F98" s="135"/>
      <c r="G98" s="135"/>
      <c r="H98" s="135"/>
      <c r="I98" s="135"/>
      <c r="J98" s="136"/>
      <c r="K98" s="170"/>
      <c r="L98" s="170"/>
      <c r="M98" s="170"/>
      <c r="N98" s="170"/>
      <c r="O98" s="170"/>
      <c r="P98" s="170"/>
      <c r="Q98" s="170"/>
      <c r="R98" s="137"/>
      <c r="S98" s="138"/>
      <c r="T98" s="138"/>
      <c r="U98" s="139"/>
      <c r="V98" s="137"/>
      <c r="W98" s="138"/>
      <c r="X98" s="139"/>
      <c r="Y98" s="93"/>
      <c r="Z98" s="140"/>
      <c r="AA98" s="141"/>
      <c r="AB98" s="128" t="str">
        <f t="shared" si="0"/>
        <v/>
      </c>
      <c r="AC98" s="129"/>
      <c r="AD98" s="129"/>
      <c r="AE98" s="130"/>
      <c r="AF98" s="137"/>
      <c r="AG98" s="138"/>
      <c r="AH98" s="138"/>
      <c r="AI98" s="139"/>
      <c r="AJ98" s="128" t="str">
        <f t="shared" si="1"/>
        <v/>
      </c>
      <c r="AK98" s="129"/>
      <c r="AL98" s="129"/>
      <c r="AM98" s="130"/>
      <c r="AN98" s="36" t="str">
        <f>IF(AU98=1,_vst!$C$2,IF(AV98=1,_vst!$C$26,IF(AY98=1,_vst!$C$4,IF(AW98=1,_vst!$C$3,""))))</f>
        <v/>
      </c>
      <c r="AR98" s="102" t="str">
        <f t="shared" si="2"/>
        <v/>
      </c>
      <c r="AS98" s="102" t="str">
        <f t="shared" si="7"/>
        <v/>
      </c>
      <c r="AT98" s="15">
        <f>IF(OR(K98=_vst!$B$10,K98=_vst!$B$11,K98=_vst!$B$12,K98=_vst!$B$13),1,IF(K98=_vst!$B$3,2,0))</f>
        <v>0</v>
      </c>
      <c r="AU98" s="15">
        <f t="shared" si="8"/>
        <v>0</v>
      </c>
      <c r="AV98" s="15">
        <f t="shared" si="3"/>
        <v>0</v>
      </c>
      <c r="AW98" s="17">
        <f t="shared" si="4"/>
        <v>0</v>
      </c>
      <c r="AX98" s="37">
        <f t="shared" si="5"/>
        <v>0</v>
      </c>
      <c r="AY98" s="37">
        <f t="shared" si="6"/>
        <v>0</v>
      </c>
    </row>
    <row r="99" spans="1:51" ht="14.1" customHeight="1" x14ac:dyDescent="0.2">
      <c r="A99" s="134"/>
      <c r="B99" s="135"/>
      <c r="C99" s="135"/>
      <c r="D99" s="135"/>
      <c r="E99" s="135"/>
      <c r="F99" s="135"/>
      <c r="G99" s="135"/>
      <c r="H99" s="135"/>
      <c r="I99" s="135"/>
      <c r="J99" s="136"/>
      <c r="K99" s="170"/>
      <c r="L99" s="170"/>
      <c r="M99" s="170"/>
      <c r="N99" s="170"/>
      <c r="O99" s="170"/>
      <c r="P99" s="170"/>
      <c r="Q99" s="170"/>
      <c r="R99" s="137"/>
      <c r="S99" s="138"/>
      <c r="T99" s="138"/>
      <c r="U99" s="139"/>
      <c r="V99" s="137"/>
      <c r="W99" s="138"/>
      <c r="X99" s="139"/>
      <c r="Y99" s="93"/>
      <c r="Z99" s="140"/>
      <c r="AA99" s="141"/>
      <c r="AB99" s="128" t="str">
        <f t="shared" si="0"/>
        <v/>
      </c>
      <c r="AC99" s="129"/>
      <c r="AD99" s="129"/>
      <c r="AE99" s="130"/>
      <c r="AF99" s="137"/>
      <c r="AG99" s="138"/>
      <c r="AH99" s="138"/>
      <c r="AI99" s="139"/>
      <c r="AJ99" s="128" t="str">
        <f t="shared" si="1"/>
        <v/>
      </c>
      <c r="AK99" s="129"/>
      <c r="AL99" s="129"/>
      <c r="AM99" s="130"/>
      <c r="AN99" s="36" t="str">
        <f>IF(AU99=1,_vst!$C$2,IF(AV99=1,_vst!$C$26,IF(AY99=1,_vst!$C$4,IF(AW99=1,_vst!$C$3,""))))</f>
        <v/>
      </c>
      <c r="AR99" s="102" t="str">
        <f t="shared" si="2"/>
        <v/>
      </c>
      <c r="AS99" s="102" t="str">
        <f t="shared" si="7"/>
        <v/>
      </c>
      <c r="AT99" s="15">
        <f>IF(OR(K99=_vst!$B$10,K99=_vst!$B$11,K99=_vst!$B$12,K99=_vst!$B$13),1,IF(K99=_vst!$B$3,2,0))</f>
        <v>0</v>
      </c>
      <c r="AU99" s="15">
        <f t="shared" si="8"/>
        <v>0</v>
      </c>
      <c r="AV99" s="15">
        <f t="shared" si="3"/>
        <v>0</v>
      </c>
      <c r="AW99" s="17">
        <f t="shared" si="4"/>
        <v>0</v>
      </c>
      <c r="AX99" s="37">
        <f t="shared" si="5"/>
        <v>0</v>
      </c>
      <c r="AY99" s="37">
        <f t="shared" si="6"/>
        <v>0</v>
      </c>
    </row>
    <row r="100" spans="1:51" ht="14.1" customHeight="1" x14ac:dyDescent="0.2">
      <c r="A100" s="134"/>
      <c r="B100" s="135"/>
      <c r="C100" s="135"/>
      <c r="D100" s="135"/>
      <c r="E100" s="135"/>
      <c r="F100" s="135"/>
      <c r="G100" s="135"/>
      <c r="H100" s="135"/>
      <c r="I100" s="135"/>
      <c r="J100" s="136"/>
      <c r="K100" s="134"/>
      <c r="L100" s="135"/>
      <c r="M100" s="135"/>
      <c r="N100" s="135"/>
      <c r="O100" s="135"/>
      <c r="P100" s="135"/>
      <c r="Q100" s="136"/>
      <c r="R100" s="137"/>
      <c r="S100" s="138"/>
      <c r="T100" s="138"/>
      <c r="U100" s="139"/>
      <c r="V100" s="137"/>
      <c r="W100" s="138"/>
      <c r="X100" s="139"/>
      <c r="Y100" s="93"/>
      <c r="Z100" s="140"/>
      <c r="AA100" s="141"/>
      <c r="AB100" s="128" t="str">
        <f t="shared" si="0"/>
        <v/>
      </c>
      <c r="AC100" s="129"/>
      <c r="AD100" s="129"/>
      <c r="AE100" s="130"/>
      <c r="AF100" s="137"/>
      <c r="AG100" s="138"/>
      <c r="AH100" s="138"/>
      <c r="AI100" s="139"/>
      <c r="AJ100" s="128" t="str">
        <f t="shared" si="1"/>
        <v/>
      </c>
      <c r="AK100" s="129"/>
      <c r="AL100" s="129"/>
      <c r="AM100" s="130"/>
      <c r="AN100" s="36" t="str">
        <f>IF(AU100=1,_vst!$C$2,IF(AV100=1,_vst!$C$26,IF(AY100=1,_vst!$C$4,IF(AW100=1,_vst!$C$3,""))))</f>
        <v/>
      </c>
      <c r="AR100" s="102" t="str">
        <f t="shared" si="2"/>
        <v/>
      </c>
      <c r="AS100" s="102" t="str">
        <f t="shared" si="7"/>
        <v/>
      </c>
      <c r="AT100" s="15">
        <f>IF(OR(K100=_vst!$B$10,K100=_vst!$B$11,K100=_vst!$B$12,K100=_vst!$B$13),1,IF(K100=_vst!$B$3,2,0))</f>
        <v>0</v>
      </c>
      <c r="AU100" s="15">
        <f t="shared" si="8"/>
        <v>0</v>
      </c>
      <c r="AV100" s="15">
        <f t="shared" si="3"/>
        <v>0</v>
      </c>
      <c r="AW100" s="17">
        <f t="shared" si="4"/>
        <v>0</v>
      </c>
      <c r="AX100" s="37">
        <f t="shared" si="5"/>
        <v>0</v>
      </c>
      <c r="AY100" s="37">
        <f t="shared" si="6"/>
        <v>0</v>
      </c>
    </row>
    <row r="101" spans="1:51" ht="14.1" customHeight="1" x14ac:dyDescent="0.2">
      <c r="A101" s="134"/>
      <c r="B101" s="135"/>
      <c r="C101" s="135"/>
      <c r="D101" s="135"/>
      <c r="E101" s="135"/>
      <c r="F101" s="135"/>
      <c r="G101" s="135"/>
      <c r="H101" s="135"/>
      <c r="I101" s="135"/>
      <c r="J101" s="136"/>
      <c r="K101" s="134"/>
      <c r="L101" s="135"/>
      <c r="M101" s="135"/>
      <c r="N101" s="135"/>
      <c r="O101" s="135"/>
      <c r="P101" s="135"/>
      <c r="Q101" s="136"/>
      <c r="R101" s="137"/>
      <c r="S101" s="138"/>
      <c r="T101" s="138"/>
      <c r="U101" s="139"/>
      <c r="V101" s="137"/>
      <c r="W101" s="138"/>
      <c r="X101" s="139"/>
      <c r="Y101" s="93"/>
      <c r="Z101" s="140"/>
      <c r="AA101" s="141"/>
      <c r="AB101" s="128" t="str">
        <f t="shared" si="0"/>
        <v/>
      </c>
      <c r="AC101" s="129"/>
      <c r="AD101" s="129"/>
      <c r="AE101" s="130"/>
      <c r="AF101" s="137"/>
      <c r="AG101" s="138"/>
      <c r="AH101" s="138"/>
      <c r="AI101" s="139"/>
      <c r="AJ101" s="128" t="str">
        <f t="shared" si="1"/>
        <v/>
      </c>
      <c r="AK101" s="129"/>
      <c r="AL101" s="129"/>
      <c r="AM101" s="130"/>
      <c r="AN101" s="36" t="str">
        <f>IF(AU101=1,_vst!$C$2,IF(AV101=1,_vst!$C$26,IF(AY101=1,_vst!$C$4,IF(AW101=1,_vst!$C$3,""))))</f>
        <v/>
      </c>
      <c r="AR101" s="102" t="str">
        <f t="shared" si="2"/>
        <v/>
      </c>
      <c r="AS101" s="102" t="str">
        <f t="shared" si="7"/>
        <v/>
      </c>
      <c r="AT101" s="15">
        <f>IF(OR(K101=_vst!$B$10,K101=_vst!$B$11,K101=_vst!$B$12,K101=_vst!$B$13),1,IF(K101=_vst!$B$3,2,0))</f>
        <v>0</v>
      </c>
      <c r="AU101" s="15">
        <f t="shared" si="8"/>
        <v>0</v>
      </c>
      <c r="AV101" s="15">
        <f t="shared" si="3"/>
        <v>0</v>
      </c>
      <c r="AW101" s="17">
        <f t="shared" si="4"/>
        <v>0</v>
      </c>
      <c r="AX101" s="37">
        <f t="shared" si="5"/>
        <v>0</v>
      </c>
      <c r="AY101" s="37">
        <f t="shared" si="6"/>
        <v>0</v>
      </c>
    </row>
    <row r="102" spans="1:51" ht="14.1" customHeight="1" x14ac:dyDescent="0.2">
      <c r="A102" s="134"/>
      <c r="B102" s="135"/>
      <c r="C102" s="135"/>
      <c r="D102" s="135"/>
      <c r="E102" s="135"/>
      <c r="F102" s="135"/>
      <c r="G102" s="135"/>
      <c r="H102" s="135"/>
      <c r="I102" s="135"/>
      <c r="J102" s="136"/>
      <c r="K102" s="134"/>
      <c r="L102" s="135"/>
      <c r="M102" s="135"/>
      <c r="N102" s="135"/>
      <c r="O102" s="135"/>
      <c r="P102" s="135"/>
      <c r="Q102" s="136"/>
      <c r="R102" s="137"/>
      <c r="S102" s="138"/>
      <c r="T102" s="138"/>
      <c r="U102" s="139"/>
      <c r="V102" s="137"/>
      <c r="W102" s="138"/>
      <c r="X102" s="139"/>
      <c r="Y102" s="93"/>
      <c r="Z102" s="140"/>
      <c r="AA102" s="141"/>
      <c r="AB102" s="128" t="str">
        <f t="shared" si="0"/>
        <v/>
      </c>
      <c r="AC102" s="129"/>
      <c r="AD102" s="129"/>
      <c r="AE102" s="130"/>
      <c r="AF102" s="137"/>
      <c r="AG102" s="138"/>
      <c r="AH102" s="138"/>
      <c r="AI102" s="139"/>
      <c r="AJ102" s="128" t="str">
        <f t="shared" si="1"/>
        <v/>
      </c>
      <c r="AK102" s="129"/>
      <c r="AL102" s="129"/>
      <c r="AM102" s="130"/>
      <c r="AN102" s="36" t="str">
        <f>IF(AU102=1,_vst!$C$2,IF(AV102=1,_vst!$C$26,IF(AY102=1,_vst!$C$4,IF(AW102=1,_vst!$C$3,""))))</f>
        <v/>
      </c>
      <c r="AR102" s="102" t="str">
        <f t="shared" si="2"/>
        <v/>
      </c>
      <c r="AS102" s="102" t="str">
        <f t="shared" si="7"/>
        <v/>
      </c>
      <c r="AT102" s="15">
        <f>IF(OR(K102=_vst!$B$10,K102=_vst!$B$11,K102=_vst!$B$12,K102=_vst!$B$13),1,IF(K102=_vst!$B$3,2,0))</f>
        <v>0</v>
      </c>
      <c r="AU102" s="15">
        <f t="shared" si="8"/>
        <v>0</v>
      </c>
      <c r="AV102" s="15">
        <f t="shared" si="3"/>
        <v>0</v>
      </c>
      <c r="AW102" s="17">
        <f t="shared" si="4"/>
        <v>0</v>
      </c>
      <c r="AX102" s="37">
        <f t="shared" si="5"/>
        <v>0</v>
      </c>
      <c r="AY102" s="37">
        <f t="shared" si="6"/>
        <v>0</v>
      </c>
    </row>
    <row r="103" spans="1:51" ht="14.1" customHeight="1" x14ac:dyDescent="0.2">
      <c r="A103" s="134"/>
      <c r="B103" s="135"/>
      <c r="C103" s="135"/>
      <c r="D103" s="135"/>
      <c r="E103" s="135"/>
      <c r="F103" s="135"/>
      <c r="G103" s="135"/>
      <c r="H103" s="135"/>
      <c r="I103" s="135"/>
      <c r="J103" s="136"/>
      <c r="K103" s="134"/>
      <c r="L103" s="135"/>
      <c r="M103" s="135"/>
      <c r="N103" s="135"/>
      <c r="O103" s="135"/>
      <c r="P103" s="135"/>
      <c r="Q103" s="136"/>
      <c r="R103" s="137"/>
      <c r="S103" s="138"/>
      <c r="T103" s="138"/>
      <c r="U103" s="139"/>
      <c r="V103" s="137"/>
      <c r="W103" s="138"/>
      <c r="X103" s="139"/>
      <c r="Y103" s="93"/>
      <c r="Z103" s="140"/>
      <c r="AA103" s="141"/>
      <c r="AB103" s="128" t="str">
        <f t="shared" si="0"/>
        <v/>
      </c>
      <c r="AC103" s="129"/>
      <c r="AD103" s="129"/>
      <c r="AE103" s="130"/>
      <c r="AF103" s="137"/>
      <c r="AG103" s="138"/>
      <c r="AH103" s="138"/>
      <c r="AI103" s="139"/>
      <c r="AJ103" s="128" t="str">
        <f t="shared" si="1"/>
        <v/>
      </c>
      <c r="AK103" s="129"/>
      <c r="AL103" s="129"/>
      <c r="AM103" s="130"/>
      <c r="AN103" s="36" t="str">
        <f>IF(AU103=1,_vst!$C$2,IF(AV103=1,_vst!$C$26,IF(AY103=1,_vst!$C$4,IF(AW103=1,_vst!$C$3,""))))</f>
        <v/>
      </c>
      <c r="AR103" s="102" t="str">
        <f t="shared" si="2"/>
        <v/>
      </c>
      <c r="AS103" s="102" t="str">
        <f t="shared" si="7"/>
        <v/>
      </c>
      <c r="AT103" s="15">
        <f>IF(OR(K103=_vst!$B$10,K103=_vst!$B$11,K103=_vst!$B$12,K103=_vst!$B$13),1,IF(K103=_vst!$B$3,2,0))</f>
        <v>0</v>
      </c>
      <c r="AU103" s="15">
        <f t="shared" si="8"/>
        <v>0</v>
      </c>
      <c r="AV103" s="15">
        <f t="shared" si="3"/>
        <v>0</v>
      </c>
      <c r="AW103" s="17">
        <f t="shared" si="4"/>
        <v>0</v>
      </c>
      <c r="AX103" s="37">
        <f t="shared" si="5"/>
        <v>0</v>
      </c>
      <c r="AY103" s="37">
        <f t="shared" si="6"/>
        <v>0</v>
      </c>
    </row>
    <row r="104" spans="1:51" ht="14.1" customHeight="1" x14ac:dyDescent="0.2">
      <c r="A104" s="134"/>
      <c r="B104" s="135"/>
      <c r="C104" s="135"/>
      <c r="D104" s="135"/>
      <c r="E104" s="135"/>
      <c r="F104" s="135"/>
      <c r="G104" s="135"/>
      <c r="H104" s="135"/>
      <c r="I104" s="135"/>
      <c r="J104" s="136"/>
      <c r="K104" s="170"/>
      <c r="L104" s="170"/>
      <c r="M104" s="170"/>
      <c r="N104" s="170"/>
      <c r="O104" s="170"/>
      <c r="P104" s="170"/>
      <c r="Q104" s="170"/>
      <c r="R104" s="137"/>
      <c r="S104" s="138"/>
      <c r="T104" s="138"/>
      <c r="U104" s="139"/>
      <c r="V104" s="137"/>
      <c r="W104" s="138"/>
      <c r="X104" s="139"/>
      <c r="Y104" s="93"/>
      <c r="Z104" s="140"/>
      <c r="AA104" s="141"/>
      <c r="AB104" s="128" t="str">
        <f t="shared" si="0"/>
        <v/>
      </c>
      <c r="AC104" s="129"/>
      <c r="AD104" s="129"/>
      <c r="AE104" s="130"/>
      <c r="AF104" s="137"/>
      <c r="AG104" s="138"/>
      <c r="AH104" s="138"/>
      <c r="AI104" s="139"/>
      <c r="AJ104" s="128" t="str">
        <f t="shared" si="1"/>
        <v/>
      </c>
      <c r="AK104" s="129"/>
      <c r="AL104" s="129"/>
      <c r="AM104" s="130"/>
      <c r="AN104" s="36" t="str">
        <f>IF(AU104=1,_vst!$C$2,IF(AV104=1,_vst!$C$26,IF(AY104=1,_vst!$C$4,IF(AW104=1,_vst!$C$3,""))))</f>
        <v/>
      </c>
      <c r="AR104" s="102" t="str">
        <f t="shared" si="2"/>
        <v/>
      </c>
      <c r="AS104" s="102" t="str">
        <f t="shared" si="7"/>
        <v/>
      </c>
      <c r="AT104" s="15">
        <f>IF(OR(K104=_vst!$B$10,K104=_vst!$B$11,K104=_vst!$B$12,K104=_vst!$B$13),1,IF(K104=_vst!$B$3,2,0))</f>
        <v>0</v>
      </c>
      <c r="AU104" s="15">
        <f t="shared" si="8"/>
        <v>0</v>
      </c>
      <c r="AV104" s="15">
        <f t="shared" si="3"/>
        <v>0</v>
      </c>
      <c r="AW104" s="17">
        <f t="shared" si="4"/>
        <v>0</v>
      </c>
      <c r="AX104" s="37">
        <f t="shared" si="5"/>
        <v>0</v>
      </c>
      <c r="AY104" s="37">
        <f t="shared" si="6"/>
        <v>0</v>
      </c>
    </row>
    <row r="105" spans="1:51" ht="14.1" customHeight="1" x14ac:dyDescent="0.2">
      <c r="A105" s="134"/>
      <c r="B105" s="135"/>
      <c r="C105" s="135"/>
      <c r="D105" s="135"/>
      <c r="E105" s="135"/>
      <c r="F105" s="135"/>
      <c r="G105" s="135"/>
      <c r="H105" s="135"/>
      <c r="I105" s="135"/>
      <c r="J105" s="136"/>
      <c r="K105" s="170"/>
      <c r="L105" s="170"/>
      <c r="M105" s="170"/>
      <c r="N105" s="170"/>
      <c r="O105" s="170"/>
      <c r="P105" s="170"/>
      <c r="Q105" s="170"/>
      <c r="R105" s="137"/>
      <c r="S105" s="138"/>
      <c r="T105" s="138"/>
      <c r="U105" s="139"/>
      <c r="V105" s="137"/>
      <c r="W105" s="138"/>
      <c r="X105" s="139"/>
      <c r="Y105" s="93"/>
      <c r="Z105" s="140"/>
      <c r="AA105" s="141"/>
      <c r="AB105" s="128" t="str">
        <f t="shared" si="0"/>
        <v/>
      </c>
      <c r="AC105" s="129"/>
      <c r="AD105" s="129"/>
      <c r="AE105" s="130"/>
      <c r="AF105" s="137"/>
      <c r="AG105" s="138"/>
      <c r="AH105" s="138"/>
      <c r="AI105" s="139"/>
      <c r="AJ105" s="128" t="str">
        <f t="shared" si="1"/>
        <v/>
      </c>
      <c r="AK105" s="129"/>
      <c r="AL105" s="129"/>
      <c r="AM105" s="130"/>
      <c r="AN105" s="36" t="str">
        <f>IF(AU105=1,_vst!$C$2,IF(AV105=1,_vst!$C$26,IF(AY105=1,_vst!$C$4,IF(AW105=1,_vst!$C$3,""))))</f>
        <v/>
      </c>
      <c r="AR105" s="102" t="str">
        <f t="shared" si="2"/>
        <v/>
      </c>
      <c r="AS105" s="102" t="str">
        <f t="shared" si="7"/>
        <v/>
      </c>
      <c r="AT105" s="15">
        <f>IF(OR(K105=_vst!$B$10,K105=_vst!$B$11,K105=_vst!$B$12,K105=_vst!$B$13),1,IF(K105=_vst!$B$3,2,0))</f>
        <v>0</v>
      </c>
      <c r="AU105" s="15">
        <f t="shared" si="8"/>
        <v>0</v>
      </c>
      <c r="AV105" s="15">
        <f t="shared" si="3"/>
        <v>0</v>
      </c>
      <c r="AW105" s="17">
        <f t="shared" si="4"/>
        <v>0</v>
      </c>
      <c r="AX105" s="37">
        <f t="shared" si="5"/>
        <v>0</v>
      </c>
      <c r="AY105" s="37">
        <f t="shared" si="6"/>
        <v>0</v>
      </c>
    </row>
    <row r="106" spans="1:51" ht="14.1" customHeight="1" x14ac:dyDescent="0.2">
      <c r="A106" s="134"/>
      <c r="B106" s="135"/>
      <c r="C106" s="135"/>
      <c r="D106" s="135"/>
      <c r="E106" s="135"/>
      <c r="F106" s="135"/>
      <c r="G106" s="135"/>
      <c r="H106" s="135"/>
      <c r="I106" s="135"/>
      <c r="J106" s="136"/>
      <c r="K106" s="170"/>
      <c r="L106" s="170"/>
      <c r="M106" s="170"/>
      <c r="N106" s="170"/>
      <c r="O106" s="170"/>
      <c r="P106" s="170"/>
      <c r="Q106" s="170"/>
      <c r="R106" s="137"/>
      <c r="S106" s="138"/>
      <c r="T106" s="138"/>
      <c r="U106" s="139"/>
      <c r="V106" s="137"/>
      <c r="W106" s="138"/>
      <c r="X106" s="139"/>
      <c r="Y106" s="93"/>
      <c r="Z106" s="140"/>
      <c r="AA106" s="141"/>
      <c r="AB106" s="128" t="str">
        <f t="shared" si="0"/>
        <v/>
      </c>
      <c r="AC106" s="129"/>
      <c r="AD106" s="129"/>
      <c r="AE106" s="130"/>
      <c r="AF106" s="137"/>
      <c r="AG106" s="138"/>
      <c r="AH106" s="138"/>
      <c r="AI106" s="139"/>
      <c r="AJ106" s="128" t="str">
        <f t="shared" si="1"/>
        <v/>
      </c>
      <c r="AK106" s="129"/>
      <c r="AL106" s="129"/>
      <c r="AM106" s="130"/>
      <c r="AN106" s="36" t="str">
        <f>IF(AU106=1,_vst!$C$2,IF(AV106=1,_vst!$C$26,IF(AY106=1,_vst!$C$4,IF(AW106=1,_vst!$C$3,""))))</f>
        <v/>
      </c>
      <c r="AR106" s="102" t="str">
        <f t="shared" si="2"/>
        <v/>
      </c>
      <c r="AS106" s="102" t="str">
        <f t="shared" si="7"/>
        <v/>
      </c>
      <c r="AT106" s="15">
        <f>IF(OR(K106=_vst!$B$10,K106=_vst!$B$11,K106=_vst!$B$12,K106=_vst!$B$13),1,IF(K106=_vst!$B$3,2,0))</f>
        <v>0</v>
      </c>
      <c r="AU106" s="15">
        <f t="shared" si="8"/>
        <v>0</v>
      </c>
      <c r="AV106" s="15">
        <f t="shared" si="3"/>
        <v>0</v>
      </c>
      <c r="AW106" s="17">
        <f t="shared" si="4"/>
        <v>0</v>
      </c>
      <c r="AX106" s="37">
        <f t="shared" si="5"/>
        <v>0</v>
      </c>
      <c r="AY106" s="37">
        <f t="shared" si="6"/>
        <v>0</v>
      </c>
    </row>
    <row r="107" spans="1:51" ht="14.1" customHeight="1" x14ac:dyDescent="0.2">
      <c r="A107" s="134"/>
      <c r="B107" s="135"/>
      <c r="C107" s="135"/>
      <c r="D107" s="135"/>
      <c r="E107" s="135"/>
      <c r="F107" s="135"/>
      <c r="G107" s="135"/>
      <c r="H107" s="135"/>
      <c r="I107" s="135"/>
      <c r="J107" s="136"/>
      <c r="K107" s="170"/>
      <c r="L107" s="170"/>
      <c r="M107" s="170"/>
      <c r="N107" s="170"/>
      <c r="O107" s="170"/>
      <c r="P107" s="170"/>
      <c r="Q107" s="170"/>
      <c r="R107" s="137"/>
      <c r="S107" s="138"/>
      <c r="T107" s="138"/>
      <c r="U107" s="139"/>
      <c r="V107" s="137"/>
      <c r="W107" s="138"/>
      <c r="X107" s="139"/>
      <c r="Y107" s="93"/>
      <c r="Z107" s="140"/>
      <c r="AA107" s="141"/>
      <c r="AB107" s="128" t="str">
        <f t="shared" si="0"/>
        <v/>
      </c>
      <c r="AC107" s="129"/>
      <c r="AD107" s="129"/>
      <c r="AE107" s="130"/>
      <c r="AF107" s="137"/>
      <c r="AG107" s="138"/>
      <c r="AH107" s="138"/>
      <c r="AI107" s="139"/>
      <c r="AJ107" s="128" t="str">
        <f t="shared" si="1"/>
        <v/>
      </c>
      <c r="AK107" s="129"/>
      <c r="AL107" s="129"/>
      <c r="AM107" s="130"/>
      <c r="AN107" s="36" t="str">
        <f>IF(AU107=1,_vst!$C$2,IF(AV107=1,_vst!$C$26,IF(AY107=1,_vst!$C$4,IF(AW107=1,_vst!$C$3,""))))</f>
        <v/>
      </c>
      <c r="AR107" s="102" t="str">
        <f t="shared" si="2"/>
        <v/>
      </c>
      <c r="AS107" s="102" t="str">
        <f t="shared" si="7"/>
        <v/>
      </c>
      <c r="AT107" s="15">
        <f>IF(OR(K107=_vst!$B$10,K107=_vst!$B$11,K107=_vst!$B$12,K107=_vst!$B$13),1,IF(K107=_vst!$B$3,2,0))</f>
        <v>0</v>
      </c>
      <c r="AU107" s="15">
        <f t="shared" si="8"/>
        <v>0</v>
      </c>
      <c r="AV107" s="15">
        <f t="shared" si="3"/>
        <v>0</v>
      </c>
      <c r="AW107" s="17">
        <f t="shared" si="4"/>
        <v>0</v>
      </c>
      <c r="AX107" s="37">
        <f t="shared" si="5"/>
        <v>0</v>
      </c>
      <c r="AY107" s="37">
        <f t="shared" si="6"/>
        <v>0</v>
      </c>
    </row>
    <row r="108" spans="1:51" ht="14.1" customHeight="1" x14ac:dyDescent="0.2">
      <c r="A108" s="134"/>
      <c r="B108" s="135"/>
      <c r="C108" s="135"/>
      <c r="D108" s="135"/>
      <c r="E108" s="135"/>
      <c r="F108" s="135"/>
      <c r="G108" s="135"/>
      <c r="H108" s="135"/>
      <c r="I108" s="135"/>
      <c r="J108" s="136"/>
      <c r="K108" s="170"/>
      <c r="L108" s="170"/>
      <c r="M108" s="170"/>
      <c r="N108" s="170"/>
      <c r="O108" s="170"/>
      <c r="P108" s="170"/>
      <c r="Q108" s="170"/>
      <c r="R108" s="137"/>
      <c r="S108" s="138"/>
      <c r="T108" s="138"/>
      <c r="U108" s="139"/>
      <c r="V108" s="137"/>
      <c r="W108" s="138"/>
      <c r="X108" s="139"/>
      <c r="Y108" s="93"/>
      <c r="Z108" s="140"/>
      <c r="AA108" s="141"/>
      <c r="AB108" s="128" t="str">
        <f t="shared" si="0"/>
        <v/>
      </c>
      <c r="AC108" s="129"/>
      <c r="AD108" s="129"/>
      <c r="AE108" s="130"/>
      <c r="AF108" s="137"/>
      <c r="AG108" s="138"/>
      <c r="AH108" s="138"/>
      <c r="AI108" s="139"/>
      <c r="AJ108" s="128" t="str">
        <f t="shared" si="1"/>
        <v/>
      </c>
      <c r="AK108" s="129"/>
      <c r="AL108" s="129"/>
      <c r="AM108" s="130"/>
      <c r="AN108" s="36" t="str">
        <f>IF(AU108=1,_vst!$C$2,IF(AV108=1,_vst!$C$26,IF(AY108=1,_vst!$C$4,IF(AW108=1,_vst!$C$3,""))))</f>
        <v/>
      </c>
      <c r="AR108" s="102" t="str">
        <f t="shared" si="2"/>
        <v/>
      </c>
      <c r="AS108" s="102" t="str">
        <f t="shared" si="7"/>
        <v/>
      </c>
      <c r="AT108" s="15">
        <f>IF(OR(K108=_vst!$B$10,K108=_vst!$B$11,K108=_vst!$B$12,K108=_vst!$B$13),1,IF(K108=_vst!$B$3,2,0))</f>
        <v>0</v>
      </c>
      <c r="AU108" s="15">
        <f t="shared" si="8"/>
        <v>0</v>
      </c>
      <c r="AV108" s="15">
        <f t="shared" si="3"/>
        <v>0</v>
      </c>
      <c r="AW108" s="17">
        <f t="shared" si="4"/>
        <v>0</v>
      </c>
      <c r="AX108" s="37">
        <f t="shared" si="5"/>
        <v>0</v>
      </c>
      <c r="AY108" s="37">
        <f t="shared" si="6"/>
        <v>0</v>
      </c>
    </row>
    <row r="109" spans="1:51" ht="14.1" customHeight="1" x14ac:dyDescent="0.2">
      <c r="A109" s="170"/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37"/>
      <c r="S109" s="138"/>
      <c r="T109" s="138"/>
      <c r="U109" s="139"/>
      <c r="V109" s="137"/>
      <c r="W109" s="138"/>
      <c r="X109" s="139"/>
      <c r="Y109" s="93"/>
      <c r="Z109" s="140"/>
      <c r="AA109" s="141"/>
      <c r="AB109" s="128" t="str">
        <f t="shared" si="0"/>
        <v/>
      </c>
      <c r="AC109" s="129"/>
      <c r="AD109" s="129"/>
      <c r="AE109" s="130"/>
      <c r="AF109" s="137"/>
      <c r="AG109" s="138"/>
      <c r="AH109" s="138"/>
      <c r="AI109" s="139"/>
      <c r="AJ109" s="128" t="str">
        <f t="shared" si="1"/>
        <v/>
      </c>
      <c r="AK109" s="129"/>
      <c r="AL109" s="129"/>
      <c r="AM109" s="130"/>
      <c r="AN109" s="36" t="str">
        <f>IF(AU109=1,_vst!$C$2,IF(AV109=1,_vst!$C$26,IF(AY109=1,_vst!$C$4,IF(AW109=1,_vst!$C$3,""))))</f>
        <v/>
      </c>
      <c r="AR109" s="102" t="str">
        <f t="shared" si="2"/>
        <v/>
      </c>
      <c r="AS109" s="102" t="str">
        <f t="shared" si="7"/>
        <v/>
      </c>
      <c r="AT109" s="15">
        <f>IF(OR(K109=_vst!$B$10,K109=_vst!$B$11,K109=_vst!$B$12,K109=_vst!$B$13),1,IF(K109=_vst!$B$3,2,0))</f>
        <v>0</v>
      </c>
      <c r="AU109" s="15">
        <f t="shared" si="8"/>
        <v>0</v>
      </c>
      <c r="AV109" s="15">
        <f t="shared" si="3"/>
        <v>0</v>
      </c>
      <c r="AW109" s="17">
        <f t="shared" si="4"/>
        <v>0</v>
      </c>
      <c r="AX109" s="37">
        <f t="shared" si="5"/>
        <v>0</v>
      </c>
      <c r="AY109" s="37">
        <f t="shared" si="6"/>
        <v>0</v>
      </c>
    </row>
    <row r="110" spans="1:51" ht="14.1" customHeight="1" x14ac:dyDescent="0.2">
      <c r="A110" s="134"/>
      <c r="B110" s="135"/>
      <c r="C110" s="135"/>
      <c r="D110" s="135"/>
      <c r="E110" s="135"/>
      <c r="F110" s="135"/>
      <c r="G110" s="135"/>
      <c r="H110" s="135"/>
      <c r="I110" s="135"/>
      <c r="J110" s="136"/>
      <c r="K110" s="170"/>
      <c r="L110" s="170"/>
      <c r="M110" s="170"/>
      <c r="N110" s="170"/>
      <c r="O110" s="170"/>
      <c r="P110" s="170"/>
      <c r="Q110" s="170"/>
      <c r="R110" s="137"/>
      <c r="S110" s="138"/>
      <c r="T110" s="138"/>
      <c r="U110" s="139"/>
      <c r="V110" s="137"/>
      <c r="W110" s="138"/>
      <c r="X110" s="139"/>
      <c r="Y110" s="93"/>
      <c r="Z110" s="140"/>
      <c r="AA110" s="141"/>
      <c r="AB110" s="128" t="str">
        <f t="shared" si="0"/>
        <v/>
      </c>
      <c r="AC110" s="129"/>
      <c r="AD110" s="129"/>
      <c r="AE110" s="130"/>
      <c r="AF110" s="137"/>
      <c r="AG110" s="138"/>
      <c r="AH110" s="138"/>
      <c r="AI110" s="139"/>
      <c r="AJ110" s="128" t="str">
        <f t="shared" si="1"/>
        <v/>
      </c>
      <c r="AK110" s="129"/>
      <c r="AL110" s="129"/>
      <c r="AM110" s="130"/>
      <c r="AN110" s="36" t="str">
        <f>IF(AU110=1,_vst!$C$2,IF(AV110=1,_vst!$C$26,IF(AY110=1,_vst!$C$4,IF(AW110=1,_vst!$C$3,""))))</f>
        <v/>
      </c>
      <c r="AR110" s="102" t="str">
        <f t="shared" si="2"/>
        <v/>
      </c>
      <c r="AS110" s="102" t="str">
        <f t="shared" si="7"/>
        <v/>
      </c>
      <c r="AT110" s="15">
        <f>IF(OR(K110=_vst!$B$10,K110=_vst!$B$11,K110=_vst!$B$12,K110=_vst!$B$13),1,IF(K110=_vst!$B$3,2,0))</f>
        <v>0</v>
      </c>
      <c r="AU110" s="15">
        <f t="shared" si="8"/>
        <v>0</v>
      </c>
      <c r="AV110" s="15">
        <f t="shared" si="3"/>
        <v>0</v>
      </c>
      <c r="AW110" s="17">
        <f t="shared" si="4"/>
        <v>0</v>
      </c>
      <c r="AX110" s="37">
        <f t="shared" si="5"/>
        <v>0</v>
      </c>
      <c r="AY110" s="37">
        <f t="shared" si="6"/>
        <v>0</v>
      </c>
    </row>
    <row r="111" spans="1:51" ht="14.1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Y111" s="90"/>
      <c r="Z111" s="90"/>
      <c r="AA111" s="90"/>
      <c r="AB111" s="91"/>
      <c r="AC111" s="91"/>
      <c r="AD111" s="91"/>
      <c r="AE111" s="91"/>
      <c r="AF111" s="157">
        <f>SUM(AF82:AI110)</f>
        <v>0</v>
      </c>
      <c r="AG111" s="158"/>
      <c r="AH111" s="158"/>
      <c r="AI111" s="159"/>
      <c r="AJ111" s="157">
        <f t="shared" ref="AJ111" si="9">SUM(AJ82:AM110)</f>
        <v>0</v>
      </c>
      <c r="AK111" s="158"/>
      <c r="AL111" s="158"/>
      <c r="AM111" s="159"/>
      <c r="AN111" s="36" t="str">
        <f>IF(AT111=1,_vst!$C$7,"")</f>
        <v/>
      </c>
      <c r="AS111" s="33">
        <f>SUM(AS82:AS110)</f>
        <v>0</v>
      </c>
      <c r="AT111" s="15">
        <f>IF(AND(AF111&lt;&gt;0,OR(AF111&lt;AR118,AF111&gt;AR119)),1,0)</f>
        <v>0</v>
      </c>
      <c r="AU111" s="32" t="s">
        <v>72</v>
      </c>
      <c r="AV111" s="28"/>
      <c r="AW111" s="28"/>
      <c r="AY111" s="28"/>
    </row>
    <row r="112" spans="1:51" ht="14.1" customHeight="1" x14ac:dyDescent="0.2">
      <c r="A112" s="1"/>
      <c r="B112" s="1"/>
      <c r="C112" s="1"/>
      <c r="D112" s="1"/>
      <c r="E112" s="1"/>
      <c r="F112" s="1"/>
      <c r="G112" s="1"/>
      <c r="H112" s="79" t="s">
        <v>238</v>
      </c>
      <c r="I112" s="229"/>
      <c r="J112" s="230"/>
      <c r="K112" s="231"/>
      <c r="L112" s="125" t="str">
        <f>IF($AT$114=1,_vst!$C$22,"")</f>
        <v/>
      </c>
      <c r="M112" s="1"/>
      <c r="N112" s="1"/>
      <c r="O112" s="1"/>
      <c r="P112" s="1"/>
      <c r="Q112" s="1"/>
      <c r="R112" s="1"/>
      <c r="S112" s="1"/>
      <c r="T112" s="1"/>
      <c r="U112" s="1"/>
      <c r="Y112" s="1"/>
      <c r="Z112" s="1"/>
      <c r="AA112" s="1"/>
      <c r="AC112" s="1"/>
      <c r="AD112" s="1"/>
      <c r="AE112" s="1"/>
      <c r="AF112" s="1"/>
      <c r="AG112" s="1"/>
      <c r="AH112" s="1"/>
      <c r="AI112" s="79" t="s">
        <v>6</v>
      </c>
      <c r="AJ112" s="157">
        <f>SUM(AF111:AM111)</f>
        <v>0</v>
      </c>
      <c r="AK112" s="158"/>
      <c r="AL112" s="158"/>
      <c r="AM112" s="159"/>
      <c r="AT112" s="15">
        <f>SUM(AX82:AX110)</f>
        <v>0</v>
      </c>
      <c r="AU112" s="2" t="s">
        <v>173</v>
      </c>
    </row>
    <row r="113" spans="1:49" s="39" customFormat="1" ht="5.0999999999999996" customHeight="1" x14ac:dyDescent="0.2">
      <c r="A113" s="40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</row>
    <row r="114" spans="1:49" ht="13.5" customHeight="1" x14ac:dyDescent="0.2">
      <c r="A114" s="31"/>
      <c r="H114" s="51" t="s">
        <v>231</v>
      </c>
      <c r="I114" s="174" t="str">
        <f>IF(projekt!I112="",_vst!C29,HYPERLINK(_vst!E11))</f>
        <v>odkaz se vygeneruje po zadání data podání žádosti o úvěr</v>
      </c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K114" s="89"/>
      <c r="AM114" s="89"/>
      <c r="AN114" s="89"/>
      <c r="AT114" s="15">
        <f>IF(AND($AT$112&gt;0,projekt!$I$112=""),1,0)</f>
        <v>0</v>
      </c>
      <c r="AU114" s="39" t="s">
        <v>174</v>
      </c>
    </row>
    <row r="115" spans="1:49" ht="12" x14ac:dyDescent="0.2"/>
    <row r="116" spans="1:49" ht="15" customHeight="1" x14ac:dyDescent="0.2">
      <c r="A116" s="81" t="s">
        <v>194</v>
      </c>
      <c r="B116" s="10"/>
      <c r="L116" s="14"/>
      <c r="AC116" s="14"/>
      <c r="AF116" s="14"/>
      <c r="AH116" s="69" t="str">
        <f ca="1">IF($AZ$82=0,"",_vst!$C$5)</f>
        <v/>
      </c>
      <c r="AR116" s="273" t="s">
        <v>221</v>
      </c>
      <c r="AS116" s="273"/>
      <c r="AT116" s="273"/>
    </row>
    <row r="117" spans="1:49" ht="3.75" customHeight="1" x14ac:dyDescent="0.2"/>
    <row r="118" spans="1:49" ht="27" customHeight="1" x14ac:dyDescent="0.2">
      <c r="A118" s="80"/>
      <c r="B118" s="220" t="s">
        <v>66</v>
      </c>
      <c r="C118" s="221"/>
      <c r="D118" s="221"/>
      <c r="E118" s="221"/>
      <c r="F118" s="221"/>
      <c r="G118" s="221"/>
      <c r="H118" s="221"/>
      <c r="I118" s="221"/>
      <c r="J118" s="221"/>
      <c r="K118" s="224"/>
      <c r="L118" s="224"/>
      <c r="M118" s="224"/>
      <c r="N118" s="224"/>
      <c r="O118" s="225"/>
      <c r="P118" s="154" t="s">
        <v>97</v>
      </c>
      <c r="Q118" s="155"/>
      <c r="R118" s="155"/>
      <c r="S118" s="155"/>
      <c r="T118" s="156"/>
      <c r="U118" s="232" t="s">
        <v>47</v>
      </c>
      <c r="V118" s="232"/>
      <c r="W118" s="232"/>
      <c r="X118" s="232"/>
      <c r="Y118" s="232" t="s">
        <v>41</v>
      </c>
      <c r="Z118" s="232"/>
      <c r="AA118" s="232"/>
      <c r="AB118" s="232"/>
      <c r="AC118" s="232" t="s">
        <v>64</v>
      </c>
      <c r="AD118" s="232"/>
      <c r="AE118" s="232"/>
      <c r="AF118" s="232"/>
      <c r="AR118" s="33">
        <v>250000</v>
      </c>
      <c r="AS118" s="17" t="s">
        <v>73</v>
      </c>
      <c r="AT118" s="34">
        <f>AR118/1000000</f>
        <v>0.25</v>
      </c>
      <c r="AV118" s="33">
        <f ca="1">AC119+AC123+AC124+AC125+AC127+AC128</f>
        <v>0</v>
      </c>
      <c r="AW118" s="2" t="s">
        <v>213</v>
      </c>
    </row>
    <row r="119" spans="1:49" ht="17.100000000000001" customHeight="1" x14ac:dyDescent="0.25">
      <c r="A119" s="52">
        <v>1</v>
      </c>
      <c r="B119" s="220" t="s">
        <v>68</v>
      </c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128">
        <f ca="1">SUMIF(K82:Q110,_vst!B2,AB82:AE110)</f>
        <v>0</v>
      </c>
      <c r="Q119" s="129"/>
      <c r="R119" s="129"/>
      <c r="S119" s="129"/>
      <c r="T119" s="130"/>
      <c r="U119" s="233">
        <f ca="1">P119</f>
        <v>0</v>
      </c>
      <c r="V119" s="233"/>
      <c r="W119" s="233"/>
      <c r="X119" s="233"/>
      <c r="Y119" s="233">
        <f ca="1">SUMIF(K82:Q110,_vst!B2,AF82:AI110)</f>
        <v>0</v>
      </c>
      <c r="Z119" s="233"/>
      <c r="AA119" s="233"/>
      <c r="AB119" s="233"/>
      <c r="AC119" s="277">
        <f ca="1">SUMIF(K82:Q110,_vst!B2,AJ82:AM110)</f>
        <v>0</v>
      </c>
      <c r="AD119" s="278"/>
      <c r="AE119" s="278"/>
      <c r="AF119" s="279"/>
      <c r="AQ119" s="16"/>
      <c r="AR119" s="33">
        <v>100000000</v>
      </c>
      <c r="AS119" s="17" t="s">
        <v>74</v>
      </c>
      <c r="AT119" s="34">
        <f>AR119/1000000</f>
        <v>100</v>
      </c>
      <c r="AV119" s="107">
        <f ca="1">IF($U$135=0,0,AV118/U135)</f>
        <v>0</v>
      </c>
      <c r="AW119" s="2" t="s">
        <v>214</v>
      </c>
    </row>
    <row r="120" spans="1:49" ht="17.100000000000001" customHeight="1" x14ac:dyDescent="0.2">
      <c r="A120" s="52">
        <v>2</v>
      </c>
      <c r="B120" s="220" t="s">
        <v>44</v>
      </c>
      <c r="C120" s="221"/>
      <c r="D120" s="221"/>
      <c r="E120" s="221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157">
        <f ca="1">P121+P126+P129</f>
        <v>0</v>
      </c>
      <c r="Q120" s="158"/>
      <c r="R120" s="158"/>
      <c r="S120" s="158"/>
      <c r="T120" s="159"/>
      <c r="U120" s="173">
        <f ca="1">U121+U126+U129</f>
        <v>0</v>
      </c>
      <c r="V120" s="173"/>
      <c r="W120" s="173"/>
      <c r="X120" s="173"/>
      <c r="Y120" s="173">
        <f ca="1">Y121+Y126+Y129</f>
        <v>0</v>
      </c>
      <c r="Z120" s="173"/>
      <c r="AA120" s="173"/>
      <c r="AB120" s="173"/>
      <c r="AC120" s="173">
        <f ca="1">AC121+AC126+AC129</f>
        <v>0</v>
      </c>
      <c r="AD120" s="173"/>
      <c r="AE120" s="173"/>
      <c r="AF120" s="173"/>
      <c r="AQ120" s="16"/>
      <c r="AR120" s="107">
        <v>0.9</v>
      </c>
      <c r="AS120" s="160" t="s">
        <v>222</v>
      </c>
      <c r="AT120" s="160"/>
      <c r="AV120" s="107">
        <f ca="1">IF($U$119&gt;0,$U$119/$U$135,0)</f>
        <v>0</v>
      </c>
      <c r="AW120" s="2" t="s">
        <v>217</v>
      </c>
    </row>
    <row r="121" spans="1:49" ht="17.100000000000001" customHeight="1" x14ac:dyDescent="0.2">
      <c r="A121" s="52">
        <v>3</v>
      </c>
      <c r="B121" s="85"/>
      <c r="C121" s="53" t="s">
        <v>46</v>
      </c>
      <c r="D121" s="54" t="s">
        <v>65</v>
      </c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157">
        <f ca="1">SUM(P122:T125)</f>
        <v>0</v>
      </c>
      <c r="Q121" s="158"/>
      <c r="R121" s="158"/>
      <c r="S121" s="158"/>
      <c r="T121" s="159"/>
      <c r="U121" s="173">
        <f ca="1">SUM(U122:X125)</f>
        <v>0</v>
      </c>
      <c r="V121" s="173"/>
      <c r="W121" s="173"/>
      <c r="X121" s="173"/>
      <c r="Y121" s="173">
        <f ca="1">SUM(Y122:AB125)</f>
        <v>0</v>
      </c>
      <c r="Z121" s="173"/>
      <c r="AA121" s="173"/>
      <c r="AB121" s="173"/>
      <c r="AC121" s="173">
        <f ca="1">SUM(AC122:AF125)</f>
        <v>0</v>
      </c>
      <c r="AD121" s="173"/>
      <c r="AE121" s="173"/>
      <c r="AF121" s="173"/>
      <c r="AQ121" s="16"/>
      <c r="AR121" s="107">
        <f ca="1">IF($U$135=0,0,IF($G$77="Ano",AF111/AS111,AF111/U135))</f>
        <v>0</v>
      </c>
      <c r="AS121" s="160" t="s">
        <v>211</v>
      </c>
      <c r="AT121" s="160"/>
      <c r="AV121" s="107">
        <f ca="1">IF($Y$119&gt;0,$Y$119/$Y$135,0)</f>
        <v>0</v>
      </c>
      <c r="AW121" s="2" t="s">
        <v>218</v>
      </c>
    </row>
    <row r="122" spans="1:49" ht="17.100000000000001" customHeight="1" x14ac:dyDescent="0.2">
      <c r="A122" s="52">
        <v>4</v>
      </c>
      <c r="B122" s="55"/>
      <c r="C122" s="54"/>
      <c r="D122" s="56"/>
      <c r="E122" s="226" t="s">
        <v>179</v>
      </c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128">
        <f ca="1">SUMIF(K82:Q110,_vst!B3,AB82:AE110)</f>
        <v>0</v>
      </c>
      <c r="Q122" s="129"/>
      <c r="R122" s="129"/>
      <c r="S122" s="129"/>
      <c r="T122" s="130"/>
      <c r="U122" s="274" t="s">
        <v>48</v>
      </c>
      <c r="V122" s="275"/>
      <c r="W122" s="275"/>
      <c r="X122" s="276"/>
      <c r="Y122" s="131" t="s">
        <v>48</v>
      </c>
      <c r="Z122" s="131"/>
      <c r="AA122" s="131"/>
      <c r="AB122" s="131"/>
      <c r="AC122" s="128">
        <f ca="1">SUMIF(K82:Q110,_vst!B3,AJ82:AM110)</f>
        <v>0</v>
      </c>
      <c r="AD122" s="129"/>
      <c r="AE122" s="129"/>
      <c r="AF122" s="130"/>
      <c r="AQ122" s="16"/>
      <c r="AR122" s="106">
        <f ca="1">IF(AR121&gt;AR120,1,0)</f>
        <v>0</v>
      </c>
      <c r="AS122" s="108" t="s">
        <v>215</v>
      </c>
      <c r="AT122" s="109"/>
    </row>
    <row r="123" spans="1:49" ht="17.100000000000001" customHeight="1" x14ac:dyDescent="0.25">
      <c r="A123" s="52">
        <v>5</v>
      </c>
      <c r="B123" s="55"/>
      <c r="C123" s="57"/>
      <c r="D123" s="58"/>
      <c r="E123" s="191" t="s">
        <v>180</v>
      </c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128">
        <f ca="1">SUMIF(K82:Q110,_vst!B4,AB82:AE110)</f>
        <v>0</v>
      </c>
      <c r="Q123" s="129"/>
      <c r="R123" s="129"/>
      <c r="S123" s="129"/>
      <c r="T123" s="130"/>
      <c r="U123" s="190">
        <f ca="1">P123</f>
        <v>0</v>
      </c>
      <c r="V123" s="190"/>
      <c r="W123" s="190"/>
      <c r="X123" s="190"/>
      <c r="Y123" s="190">
        <f ca="1">SUMIF(K82:Q110,_vst!B4,AF82:AI110)</f>
        <v>0</v>
      </c>
      <c r="Z123" s="190"/>
      <c r="AA123" s="190"/>
      <c r="AB123" s="190"/>
      <c r="AC123" s="128">
        <f ca="1">SUMIF(K82:Q110,_vst!B4,AJ82:AM110)</f>
        <v>0</v>
      </c>
      <c r="AD123" s="129"/>
      <c r="AE123" s="129"/>
      <c r="AF123" s="130"/>
      <c r="AQ123" s="16"/>
    </row>
    <row r="124" spans="1:49" ht="17.100000000000001" customHeight="1" x14ac:dyDescent="0.2">
      <c r="A124" s="52">
        <v>6</v>
      </c>
      <c r="B124" s="55"/>
      <c r="C124" s="58"/>
      <c r="D124" s="58"/>
      <c r="E124" s="54" t="s">
        <v>182</v>
      </c>
      <c r="F124" s="83"/>
      <c r="G124" s="83"/>
      <c r="H124" s="83"/>
      <c r="I124" s="83"/>
      <c r="J124" s="83"/>
      <c r="K124" s="83"/>
      <c r="L124" s="83"/>
      <c r="M124" s="83"/>
      <c r="N124" s="83"/>
      <c r="O124" s="59"/>
      <c r="P124" s="128">
        <f ca="1">SUMIF(K82:Q110,_vst!B5,AB82:AE110)</f>
        <v>0</v>
      </c>
      <c r="Q124" s="129"/>
      <c r="R124" s="129"/>
      <c r="S124" s="129"/>
      <c r="T124" s="130"/>
      <c r="U124" s="190">
        <f ca="1">P124</f>
        <v>0</v>
      </c>
      <c r="V124" s="190"/>
      <c r="W124" s="190"/>
      <c r="X124" s="190"/>
      <c r="Y124" s="190">
        <f ca="1">SUMIF(K82:Q110,_vst!B5,AF82:AI110)</f>
        <v>0</v>
      </c>
      <c r="Z124" s="190"/>
      <c r="AA124" s="190"/>
      <c r="AB124" s="190"/>
      <c r="AC124" s="128">
        <f ca="1">SUMIF(K82:Q110,_vst!B5,AJ82:AM110)</f>
        <v>0</v>
      </c>
      <c r="AD124" s="129"/>
      <c r="AE124" s="129"/>
      <c r="AF124" s="130"/>
      <c r="AQ124" s="16"/>
    </row>
    <row r="125" spans="1:49" ht="17.100000000000001" customHeight="1" x14ac:dyDescent="0.2">
      <c r="A125" s="52">
        <v>7</v>
      </c>
      <c r="B125" s="55"/>
      <c r="C125" s="58"/>
      <c r="D125" s="58"/>
      <c r="E125" s="54" t="s">
        <v>181</v>
      </c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128">
        <f ca="1">SUMIF(K82:Q110,_vst!B6,AB82:AE110)</f>
        <v>0</v>
      </c>
      <c r="Q125" s="129"/>
      <c r="R125" s="129"/>
      <c r="S125" s="129"/>
      <c r="T125" s="130"/>
      <c r="U125" s="190">
        <f ca="1">P125</f>
        <v>0</v>
      </c>
      <c r="V125" s="190"/>
      <c r="W125" s="190"/>
      <c r="X125" s="190"/>
      <c r="Y125" s="190">
        <f ca="1">SUMIF(K82:Q110,_vst!B6,AF82:AI110)</f>
        <v>0</v>
      </c>
      <c r="Z125" s="190"/>
      <c r="AA125" s="190"/>
      <c r="AB125" s="190"/>
      <c r="AC125" s="128">
        <f ca="1">SUMIF(K82:Q110,_vst!B6,AJ82:AM110)</f>
        <v>0</v>
      </c>
      <c r="AD125" s="129"/>
      <c r="AE125" s="129"/>
      <c r="AF125" s="130"/>
      <c r="AQ125" s="16"/>
    </row>
    <row r="126" spans="1:49" ht="17.100000000000001" customHeight="1" x14ac:dyDescent="0.2">
      <c r="A126" s="52">
        <v>8</v>
      </c>
      <c r="B126" s="55"/>
      <c r="C126" s="58"/>
      <c r="D126" s="54" t="s">
        <v>51</v>
      </c>
      <c r="E126" s="82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157">
        <f ca="1">SUM(P127:T128)</f>
        <v>0</v>
      </c>
      <c r="Q126" s="158"/>
      <c r="R126" s="158"/>
      <c r="S126" s="158"/>
      <c r="T126" s="159"/>
      <c r="U126" s="157">
        <f ca="1">SUM(U127:X128)</f>
        <v>0</v>
      </c>
      <c r="V126" s="158"/>
      <c r="W126" s="158"/>
      <c r="X126" s="159"/>
      <c r="Y126" s="173">
        <f ca="1">SUM(Y127:AB128)</f>
        <v>0</v>
      </c>
      <c r="Z126" s="173"/>
      <c r="AA126" s="173"/>
      <c r="AB126" s="173"/>
      <c r="AC126" s="173">
        <f ca="1">SUM(AC127:AF128)</f>
        <v>0</v>
      </c>
      <c r="AD126" s="173"/>
      <c r="AE126" s="173"/>
      <c r="AF126" s="173"/>
      <c r="AQ126" s="16"/>
    </row>
    <row r="127" spans="1:49" ht="17.100000000000001" customHeight="1" x14ac:dyDescent="0.2">
      <c r="A127" s="52">
        <v>9</v>
      </c>
      <c r="B127" s="55"/>
      <c r="C127" s="54"/>
      <c r="D127" s="54"/>
      <c r="E127" s="54" t="s">
        <v>52</v>
      </c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128">
        <f ca="1">SUMIF(K82:Q110,_vst!B7,AB82:AE110)</f>
        <v>0</v>
      </c>
      <c r="Q127" s="129"/>
      <c r="R127" s="129"/>
      <c r="S127" s="129"/>
      <c r="T127" s="130"/>
      <c r="U127" s="190">
        <f ca="1">P127</f>
        <v>0</v>
      </c>
      <c r="V127" s="190"/>
      <c r="W127" s="190"/>
      <c r="X127" s="190"/>
      <c r="Y127" s="190">
        <f ca="1">SUMIF(K82:Q110,_vst!B7,AF82:AI110)</f>
        <v>0</v>
      </c>
      <c r="Z127" s="190"/>
      <c r="AA127" s="190"/>
      <c r="AB127" s="190"/>
      <c r="AC127" s="128">
        <f ca="1">SUMIF(K82:Q110,_vst!B7,AJ82:AM110)</f>
        <v>0</v>
      </c>
      <c r="AD127" s="129"/>
      <c r="AE127" s="129"/>
      <c r="AF127" s="130"/>
      <c r="AQ127" s="16"/>
    </row>
    <row r="128" spans="1:49" ht="17.100000000000001" customHeight="1" x14ac:dyDescent="0.2">
      <c r="A128" s="52">
        <v>10</v>
      </c>
      <c r="B128" s="55"/>
      <c r="C128" s="54"/>
      <c r="D128" s="60"/>
      <c r="E128" s="60" t="s">
        <v>183</v>
      </c>
      <c r="F128" s="54"/>
      <c r="G128" s="54"/>
      <c r="H128" s="54"/>
      <c r="I128" s="54"/>
      <c r="J128" s="54"/>
      <c r="K128" s="58"/>
      <c r="L128" s="58"/>
      <c r="M128" s="58"/>
      <c r="N128" s="58"/>
      <c r="O128" s="58"/>
      <c r="P128" s="128">
        <f ca="1">SUMIF($K$82:$Q$110,_vst!B8,$AB$82:$AE$110)</f>
        <v>0</v>
      </c>
      <c r="Q128" s="129"/>
      <c r="R128" s="129"/>
      <c r="S128" s="129"/>
      <c r="T128" s="130"/>
      <c r="U128" s="131">
        <f ca="1">P128</f>
        <v>0</v>
      </c>
      <c r="V128" s="131"/>
      <c r="W128" s="131"/>
      <c r="X128" s="131"/>
      <c r="Y128" s="131">
        <f ca="1">SUMIF($K$82:$Q$110,_vst!$B$8,$AF$82:$AI$110)</f>
        <v>0</v>
      </c>
      <c r="Z128" s="131"/>
      <c r="AA128" s="131"/>
      <c r="AB128" s="131"/>
      <c r="AC128" s="128">
        <f ca="1">SUMIF($K$82:$Q$110,_vst!B8,$AJ$82:$AM$110)</f>
        <v>0</v>
      </c>
      <c r="AD128" s="129"/>
      <c r="AE128" s="129"/>
      <c r="AF128" s="130"/>
      <c r="AQ128" s="16"/>
    </row>
    <row r="129" spans="1:43" ht="17.100000000000001" customHeight="1" x14ac:dyDescent="0.2">
      <c r="A129" s="52"/>
      <c r="B129" s="55"/>
      <c r="C129" s="54"/>
      <c r="D129" s="60" t="s">
        <v>235</v>
      </c>
      <c r="E129" s="60"/>
      <c r="F129" s="54"/>
      <c r="G129" s="54"/>
      <c r="H129" s="54"/>
      <c r="I129" s="54"/>
      <c r="J129" s="54"/>
      <c r="K129" s="58"/>
      <c r="L129" s="58"/>
      <c r="M129" s="58"/>
      <c r="N129" s="58"/>
      <c r="O129" s="58"/>
      <c r="P129" s="128">
        <f ca="1">SUMIF($K$82:$Q$110,_vst!B9,$AB$82:$AE$110)</f>
        <v>0</v>
      </c>
      <c r="Q129" s="129"/>
      <c r="R129" s="129"/>
      <c r="S129" s="129"/>
      <c r="T129" s="130"/>
      <c r="U129" s="131">
        <f ca="1">P129</f>
        <v>0</v>
      </c>
      <c r="V129" s="131"/>
      <c r="W129" s="131"/>
      <c r="X129" s="131"/>
      <c r="Y129" s="131">
        <f ca="1">SUMIF($K$82:$Q$110,_vst!B9,$AF$82:$AI$110)</f>
        <v>0</v>
      </c>
      <c r="Z129" s="131"/>
      <c r="AA129" s="131"/>
      <c r="AB129" s="131"/>
      <c r="AC129" s="128">
        <f ca="1">SUMIF($K$82:$Q$110,_vst!B9,$AJ$82:$AM$110)</f>
        <v>0</v>
      </c>
      <c r="AD129" s="129"/>
      <c r="AE129" s="129"/>
      <c r="AF129" s="130"/>
      <c r="AQ129" s="16"/>
    </row>
    <row r="130" spans="1:43" ht="17.100000000000001" customHeight="1" x14ac:dyDescent="0.2">
      <c r="A130" s="52">
        <v>14</v>
      </c>
      <c r="B130" s="220" t="s">
        <v>2</v>
      </c>
      <c r="C130" s="221"/>
      <c r="D130" s="221"/>
      <c r="E130" s="221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128">
        <f ca="1">SUMIF(K82:Q110,_vst!B10,AB82:AE110)</f>
        <v>0</v>
      </c>
      <c r="Q130" s="129"/>
      <c r="R130" s="129"/>
      <c r="S130" s="129"/>
      <c r="T130" s="130"/>
      <c r="U130" s="131" t="s">
        <v>48</v>
      </c>
      <c r="V130" s="131"/>
      <c r="W130" s="131"/>
      <c r="X130" s="131"/>
      <c r="Y130" s="131" t="s">
        <v>48</v>
      </c>
      <c r="Z130" s="131"/>
      <c r="AA130" s="131"/>
      <c r="AB130" s="131"/>
      <c r="AC130" s="128">
        <f ca="1">SUMIF(K82:Q110,_vst!B10,AJ82:AM110)</f>
        <v>0</v>
      </c>
      <c r="AD130" s="129"/>
      <c r="AE130" s="129"/>
      <c r="AF130" s="130"/>
      <c r="AQ130" s="16"/>
    </row>
    <row r="131" spans="1:43" ht="17.100000000000001" customHeight="1" x14ac:dyDescent="0.2">
      <c r="A131" s="52">
        <v>15</v>
      </c>
      <c r="B131" s="220" t="s">
        <v>3</v>
      </c>
      <c r="C131" s="221"/>
      <c r="D131" s="221"/>
      <c r="E131" s="221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157">
        <f ca="1">SUM(P132:T133)</f>
        <v>0</v>
      </c>
      <c r="Q131" s="158"/>
      <c r="R131" s="158"/>
      <c r="S131" s="158"/>
      <c r="T131" s="159"/>
      <c r="U131" s="131" t="s">
        <v>48</v>
      </c>
      <c r="V131" s="131"/>
      <c r="W131" s="131"/>
      <c r="X131" s="131"/>
      <c r="Y131" s="131" t="s">
        <v>48</v>
      </c>
      <c r="Z131" s="131"/>
      <c r="AA131" s="131"/>
      <c r="AB131" s="131"/>
      <c r="AC131" s="173">
        <f ca="1">SUM(AC132:AF133)</f>
        <v>0</v>
      </c>
      <c r="AD131" s="173"/>
      <c r="AE131" s="173"/>
      <c r="AF131" s="173"/>
      <c r="AQ131" s="16"/>
    </row>
    <row r="132" spans="1:43" ht="17.100000000000001" customHeight="1" x14ac:dyDescent="0.2">
      <c r="A132" s="52">
        <v>16</v>
      </c>
      <c r="B132" s="61" t="s">
        <v>7</v>
      </c>
      <c r="C132" s="58"/>
      <c r="D132" s="54" t="s">
        <v>8</v>
      </c>
      <c r="E132" s="62"/>
      <c r="F132" s="191"/>
      <c r="G132" s="192"/>
      <c r="H132" s="192"/>
      <c r="I132" s="192"/>
      <c r="J132" s="192"/>
      <c r="K132" s="192"/>
      <c r="L132" s="192"/>
      <c r="M132" s="192"/>
      <c r="N132" s="192"/>
      <c r="O132" s="192"/>
      <c r="P132" s="128">
        <f ca="1">SUMIF(K82:Q110,_vst!B11,AB82:AE110)</f>
        <v>0</v>
      </c>
      <c r="Q132" s="129"/>
      <c r="R132" s="129"/>
      <c r="S132" s="129"/>
      <c r="T132" s="130"/>
      <c r="U132" s="131" t="s">
        <v>48</v>
      </c>
      <c r="V132" s="131"/>
      <c r="W132" s="131"/>
      <c r="X132" s="131"/>
      <c r="Y132" s="131" t="s">
        <v>48</v>
      </c>
      <c r="Z132" s="131"/>
      <c r="AA132" s="131"/>
      <c r="AB132" s="131"/>
      <c r="AC132" s="128">
        <f ca="1">SUMIF(K82:Q110,_vst!B11,AJ82:AM110)</f>
        <v>0</v>
      </c>
      <c r="AD132" s="129"/>
      <c r="AE132" s="129"/>
      <c r="AF132" s="130"/>
      <c r="AQ132" s="16"/>
    </row>
    <row r="133" spans="1:43" ht="17.100000000000001" customHeight="1" x14ac:dyDescent="0.2">
      <c r="A133" s="52">
        <v>17</v>
      </c>
      <c r="B133" s="85"/>
      <c r="C133" s="84"/>
      <c r="D133" s="54" t="s">
        <v>4</v>
      </c>
      <c r="E133" s="63"/>
      <c r="F133" s="64"/>
      <c r="G133" s="84"/>
      <c r="H133" s="84"/>
      <c r="I133" s="84"/>
      <c r="J133" s="84"/>
      <c r="K133" s="84"/>
      <c r="L133" s="84"/>
      <c r="M133" s="84"/>
      <c r="N133" s="84"/>
      <c r="O133" s="65"/>
      <c r="P133" s="128">
        <f ca="1">SUMIF(K82:Q110,_vst!B12,AB82:AE110)</f>
        <v>0</v>
      </c>
      <c r="Q133" s="129"/>
      <c r="R133" s="129"/>
      <c r="S133" s="129"/>
      <c r="T133" s="130"/>
      <c r="U133" s="131" t="s">
        <v>48</v>
      </c>
      <c r="V133" s="131"/>
      <c r="W133" s="131"/>
      <c r="X133" s="131"/>
      <c r="Y133" s="131" t="s">
        <v>48</v>
      </c>
      <c r="Z133" s="131"/>
      <c r="AA133" s="131"/>
      <c r="AB133" s="131"/>
      <c r="AC133" s="128">
        <f ca="1">SUMIF(K82:Q110,_vst!B12,AJ82:AM110)</f>
        <v>0</v>
      </c>
      <c r="AD133" s="129"/>
      <c r="AE133" s="129"/>
      <c r="AF133" s="130"/>
      <c r="AQ133" s="16"/>
    </row>
    <row r="134" spans="1:43" ht="17.100000000000001" customHeight="1" thickBot="1" x14ac:dyDescent="0.25">
      <c r="A134" s="77">
        <v>18</v>
      </c>
      <c r="B134" s="194" t="s">
        <v>5</v>
      </c>
      <c r="C134" s="195"/>
      <c r="D134" s="195"/>
      <c r="E134" s="195"/>
      <c r="F134" s="195"/>
      <c r="G134" s="195"/>
      <c r="H134" s="195"/>
      <c r="I134" s="195"/>
      <c r="J134" s="195"/>
      <c r="K134" s="196"/>
      <c r="L134" s="196"/>
      <c r="M134" s="196"/>
      <c r="N134" s="196"/>
      <c r="O134" s="196"/>
      <c r="P134" s="214">
        <f ca="1">SUMIF(K82:Q110,_vst!B13,AB82:AE110)</f>
        <v>0</v>
      </c>
      <c r="Q134" s="215"/>
      <c r="R134" s="215"/>
      <c r="S134" s="215"/>
      <c r="T134" s="216"/>
      <c r="U134" s="201" t="s">
        <v>48</v>
      </c>
      <c r="V134" s="201"/>
      <c r="W134" s="201"/>
      <c r="X134" s="201"/>
      <c r="Y134" s="201" t="s">
        <v>48</v>
      </c>
      <c r="Z134" s="201"/>
      <c r="AA134" s="201"/>
      <c r="AB134" s="201"/>
      <c r="AC134" s="187">
        <f ca="1">SUMIF(K82:Q110,_vst!B13,AJ82:AM110)</f>
        <v>0</v>
      </c>
      <c r="AD134" s="188"/>
      <c r="AE134" s="188"/>
      <c r="AF134" s="189"/>
      <c r="AQ134" s="16"/>
    </row>
    <row r="135" spans="1:43" ht="17.100000000000001" customHeight="1" thickBot="1" x14ac:dyDescent="0.25">
      <c r="A135" s="78">
        <v>19</v>
      </c>
      <c r="B135" s="197" t="s">
        <v>6</v>
      </c>
      <c r="C135" s="198"/>
      <c r="D135" s="198"/>
      <c r="E135" s="198"/>
      <c r="F135" s="198"/>
      <c r="G135" s="198"/>
      <c r="H135" s="198"/>
      <c r="I135" s="198"/>
      <c r="J135" s="198"/>
      <c r="K135" s="199"/>
      <c r="L135" s="199"/>
      <c r="M135" s="199"/>
      <c r="N135" s="199"/>
      <c r="O135" s="200"/>
      <c r="P135" s="265">
        <f ca="1">P119+P120+P130+P131+P134</f>
        <v>0</v>
      </c>
      <c r="Q135" s="266"/>
      <c r="R135" s="266"/>
      <c r="S135" s="266"/>
      <c r="T135" s="267"/>
      <c r="U135" s="184">
        <f ca="1">U119+U120</f>
        <v>0</v>
      </c>
      <c r="V135" s="184"/>
      <c r="W135" s="184"/>
      <c r="X135" s="184"/>
      <c r="Y135" s="184">
        <f ca="1">Y119+Y120</f>
        <v>0</v>
      </c>
      <c r="Z135" s="184"/>
      <c r="AA135" s="184"/>
      <c r="AB135" s="184"/>
      <c r="AC135" s="184">
        <f ca="1">AC119+AC120+AC130+AC131+AC134</f>
        <v>0</v>
      </c>
      <c r="AD135" s="184"/>
      <c r="AE135" s="184"/>
      <c r="AF135" s="269"/>
    </row>
    <row r="136" spans="1:43" ht="15" customHeight="1" x14ac:dyDescent="0.25">
      <c r="H136" s="4"/>
      <c r="I136" s="4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7"/>
      <c r="AC136" s="7"/>
      <c r="AD136" s="7"/>
      <c r="AE136" s="21"/>
      <c r="AF136" s="21"/>
      <c r="AG136" s="21"/>
      <c r="AH136" s="21"/>
      <c r="AI136" s="7"/>
      <c r="AJ136" s="7"/>
      <c r="AK136" s="7"/>
      <c r="AL136" s="7"/>
      <c r="AM136" s="7"/>
      <c r="AN136" s="7"/>
      <c r="AO136" s="7"/>
      <c r="AP136" s="7"/>
    </row>
    <row r="137" spans="1:43" ht="15" customHeight="1" x14ac:dyDescent="0.2">
      <c r="A137" s="202" t="s">
        <v>237</v>
      </c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04"/>
      <c r="N137" s="180" t="s">
        <v>23</v>
      </c>
      <c r="O137" s="180"/>
      <c r="P137" s="180"/>
      <c r="Q137" s="180"/>
      <c r="R137" s="180"/>
      <c r="S137" s="180" t="s">
        <v>24</v>
      </c>
      <c r="T137" s="180"/>
      <c r="U137" s="180"/>
      <c r="V137" s="180"/>
      <c r="W137" s="180"/>
      <c r="X137" s="180" t="s">
        <v>25</v>
      </c>
      <c r="Y137" s="180"/>
      <c r="Z137" s="180"/>
      <c r="AA137" s="180"/>
      <c r="AB137" s="126" t="str">
        <f ca="1">IF(AF138&lt;0,_vst!C8,"")</f>
        <v/>
      </c>
      <c r="AD137" s="22"/>
      <c r="AE137" s="22"/>
      <c r="AF137" s="22"/>
      <c r="AG137" s="22"/>
      <c r="AH137" s="22"/>
      <c r="AI137" s="7"/>
      <c r="AJ137" s="20"/>
      <c r="AK137" s="20"/>
      <c r="AL137" s="20"/>
      <c r="AM137" s="20"/>
      <c r="AN137" s="18"/>
      <c r="AO137" s="18"/>
      <c r="AP137" s="18"/>
    </row>
    <row r="138" spans="1:43" ht="15" customHeight="1" x14ac:dyDescent="0.2">
      <c r="A138" s="205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7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210"/>
      <c r="Y138" s="210"/>
      <c r="Z138" s="210"/>
      <c r="AA138" s="210"/>
      <c r="AB138" s="127" t="s">
        <v>94</v>
      </c>
      <c r="AD138" s="22"/>
      <c r="AE138" s="22"/>
      <c r="AF138" s="268">
        <f ca="1">U135-N138-S138-X138</f>
        <v>0</v>
      </c>
      <c r="AG138" s="268"/>
      <c r="AH138" s="268"/>
      <c r="AI138" s="268"/>
      <c r="AP138" s="19"/>
    </row>
    <row r="139" spans="1:43" ht="1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</row>
    <row r="140" spans="1:43" ht="15" customHeight="1" x14ac:dyDescent="0.2">
      <c r="A140" s="1"/>
      <c r="B140" s="8"/>
      <c r="C140" s="8"/>
      <c r="D140" s="8"/>
      <c r="E140" s="8"/>
      <c r="F140" s="8"/>
      <c r="G140" s="8"/>
      <c r="H140" s="8"/>
      <c r="I140" s="8"/>
      <c r="J140" s="7"/>
      <c r="K140" s="7"/>
      <c r="L140" s="7"/>
      <c r="M140" s="7"/>
      <c r="N140" s="66" t="str">
        <f>IF(G77="Ano",_vst!$C$28,_vst!$C$27)</f>
        <v>Podíl Zvýhodněného úvěru na způsobilých výdajích:</v>
      </c>
      <c r="O140" s="263">
        <f ca="1">AR121</f>
        <v>0</v>
      </c>
      <c r="P140" s="264"/>
      <c r="Q140" s="211" t="s">
        <v>153</v>
      </c>
      <c r="R140" s="212"/>
      <c r="S140" s="213">
        <f>$AR$120</f>
        <v>0.9</v>
      </c>
      <c r="T140" s="213"/>
      <c r="U140" s="92" t="str">
        <f ca="1">IF($AR$122=1,_vst!$C$10,"")</f>
        <v/>
      </c>
      <c r="W140" s="3"/>
      <c r="X140" s="3"/>
      <c r="Y140" s="3"/>
      <c r="Z140" s="3"/>
      <c r="AA140" s="7"/>
      <c r="AB140" s="23"/>
      <c r="AC140" s="22"/>
      <c r="AD140" s="7"/>
      <c r="AE140" s="7"/>
      <c r="AF140" s="7"/>
      <c r="AK140" s="7"/>
      <c r="AL140" s="7"/>
      <c r="AM140" s="7"/>
      <c r="AN140" s="7"/>
      <c r="AO140" s="7"/>
      <c r="AP140" s="7"/>
    </row>
    <row r="141" spans="1:43" ht="2.1" customHeight="1" x14ac:dyDescent="0.2">
      <c r="A141" s="1"/>
      <c r="B141" s="8"/>
      <c r="C141" s="8"/>
      <c r="D141" s="8"/>
      <c r="E141" s="8"/>
      <c r="F141" s="8"/>
      <c r="G141" s="8"/>
      <c r="H141" s="8"/>
      <c r="I141" s="8"/>
      <c r="J141" s="7"/>
      <c r="K141" s="7"/>
      <c r="L141" s="7"/>
      <c r="M141" s="7"/>
      <c r="N141" s="66"/>
      <c r="O141" s="103"/>
      <c r="P141" s="103"/>
      <c r="Q141" s="104"/>
      <c r="R141" s="104"/>
      <c r="S141" s="105"/>
      <c r="T141" s="105"/>
      <c r="U141" s="92"/>
      <c r="W141" s="3"/>
      <c r="X141" s="3"/>
      <c r="Y141" s="3"/>
      <c r="Z141" s="3"/>
      <c r="AA141" s="7"/>
      <c r="AB141" s="23"/>
      <c r="AC141" s="22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</row>
    <row r="142" spans="1:43" ht="15" customHeight="1" x14ac:dyDescent="0.2">
      <c r="A142" s="110"/>
      <c r="B142" s="111"/>
      <c r="C142" s="112"/>
      <c r="D142" s="112"/>
      <c r="E142" s="112"/>
      <c r="F142" s="112"/>
      <c r="G142" s="112"/>
      <c r="H142" s="112"/>
      <c r="I142" s="112"/>
      <c r="J142" s="113"/>
      <c r="K142" s="113"/>
      <c r="L142" s="113"/>
      <c r="M142" s="113"/>
      <c r="N142" s="114" t="s">
        <v>212</v>
      </c>
      <c r="O142" s="208">
        <f ca="1">$AV$119</f>
        <v>0</v>
      </c>
      <c r="P142" s="209"/>
      <c r="Q142" s="119"/>
      <c r="R142" s="115"/>
      <c r="S142" s="116"/>
      <c r="T142" s="117"/>
      <c r="U142" s="118"/>
      <c r="V142" s="120"/>
      <c r="W142" s="120"/>
      <c r="X142" s="120"/>
      <c r="Y142" s="3"/>
      <c r="Z142" s="7"/>
      <c r="AA142" s="23"/>
      <c r="AB142" s="22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</row>
    <row r="143" spans="1:43" ht="2.1" customHeight="1" x14ac:dyDescent="0.2">
      <c r="A143" s="1"/>
      <c r="B143" s="112"/>
      <c r="C143" s="112"/>
      <c r="D143" s="112"/>
      <c r="E143" s="112"/>
      <c r="F143" s="112"/>
      <c r="G143" s="112"/>
      <c r="H143" s="112"/>
      <c r="I143" s="112"/>
      <c r="J143" s="113"/>
      <c r="K143" s="113"/>
      <c r="L143" s="113"/>
      <c r="M143" s="113"/>
      <c r="N143" s="114"/>
      <c r="O143" s="121"/>
      <c r="P143" s="121"/>
      <c r="Q143" s="122"/>
      <c r="R143" s="122"/>
      <c r="S143" s="116"/>
      <c r="T143" s="116"/>
      <c r="U143" s="117"/>
      <c r="V143" s="118"/>
      <c r="W143" s="120"/>
      <c r="X143" s="120"/>
      <c r="Y143" s="3"/>
      <c r="Z143" s="3"/>
      <c r="AA143" s="7"/>
      <c r="AB143" s="23"/>
      <c r="AC143" s="22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3" ht="12" x14ac:dyDescent="0.2">
      <c r="A144" s="1"/>
      <c r="B144" s="8"/>
      <c r="C144" s="8"/>
      <c r="D144" s="8"/>
      <c r="E144" s="8"/>
      <c r="F144" s="8"/>
      <c r="G144" s="8"/>
      <c r="H144" s="8"/>
      <c r="I144" s="8"/>
      <c r="J144" s="7"/>
      <c r="K144" s="7"/>
      <c r="L144" s="7"/>
      <c r="M144" s="7"/>
      <c r="N144" s="66"/>
      <c r="O144" s="103"/>
      <c r="P144" s="103"/>
      <c r="Q144" s="104"/>
      <c r="R144" s="104"/>
      <c r="S144" s="105"/>
      <c r="T144" s="105"/>
      <c r="U144" s="92"/>
      <c r="W144" s="3"/>
      <c r="X144" s="3"/>
      <c r="Y144" s="3"/>
      <c r="Z144" s="3"/>
      <c r="AA144" s="7"/>
      <c r="AB144" s="23"/>
      <c r="AC144" s="22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80" ht="15" customHeight="1" x14ac:dyDescent="0.2">
      <c r="A145" s="81" t="s">
        <v>195</v>
      </c>
      <c r="B145" s="10"/>
      <c r="O145" s="11"/>
    </row>
    <row r="146" spans="1:80" ht="8.1" customHeight="1" x14ac:dyDescent="0.2">
      <c r="A146" s="81"/>
      <c r="B146" s="10"/>
      <c r="O146" s="11"/>
    </row>
    <row r="147" spans="1:80" ht="15" customHeight="1" x14ac:dyDescent="0.2">
      <c r="A147" s="31" t="s">
        <v>223</v>
      </c>
      <c r="H147" s="31" t="s">
        <v>224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80" ht="15" customHeight="1" x14ac:dyDescent="0.2">
      <c r="A148" s="128">
        <f ca="1">Y135</f>
        <v>0</v>
      </c>
      <c r="B148" s="129"/>
      <c r="C148" s="129"/>
      <c r="D148" s="129"/>
      <c r="E148" s="130"/>
      <c r="F148" s="1"/>
      <c r="H148" s="1" t="s">
        <v>93</v>
      </c>
      <c r="I148" s="1"/>
      <c r="J148" s="1"/>
      <c r="K148" s="1"/>
      <c r="M148" s="185"/>
      <c r="N148" s="186"/>
      <c r="Q148" s="47"/>
      <c r="S148" s="51" t="s">
        <v>95</v>
      </c>
      <c r="T148" s="185"/>
      <c r="U148" s="186"/>
      <c r="W148" s="48"/>
      <c r="Y148" s="51" t="s">
        <v>96</v>
      </c>
      <c r="Z148" s="185"/>
      <c r="AA148" s="186"/>
    </row>
    <row r="149" spans="1:80" ht="3.75" customHeight="1" x14ac:dyDescent="0.2"/>
    <row r="150" spans="1:80" ht="15" customHeight="1" x14ac:dyDescent="0.2">
      <c r="A150" s="2" t="s">
        <v>9</v>
      </c>
    </row>
    <row r="151" spans="1:80" ht="15" customHeight="1" x14ac:dyDescent="0.2">
      <c r="A151" s="193"/>
      <c r="B151" s="193"/>
      <c r="C151" s="193"/>
      <c r="D151" s="193"/>
      <c r="E151" s="193"/>
      <c r="F151" s="1"/>
    </row>
    <row r="152" spans="1:80" ht="15" customHeight="1" x14ac:dyDescent="0.2">
      <c r="A152" s="2" t="s">
        <v>10</v>
      </c>
    </row>
    <row r="153" spans="1:80" ht="15" customHeight="1" x14ac:dyDescent="0.2">
      <c r="A153" s="190">
        <f>SUM(V154:Z156)</f>
        <v>0</v>
      </c>
      <c r="B153" s="190"/>
      <c r="C153" s="190"/>
      <c r="D153" s="190"/>
      <c r="E153" s="190"/>
      <c r="F153" s="1"/>
      <c r="G153" s="220" t="s">
        <v>11</v>
      </c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175" t="s">
        <v>14</v>
      </c>
      <c r="W153" s="176"/>
      <c r="X153" s="176"/>
      <c r="Y153" s="176"/>
      <c r="Z153" s="177"/>
      <c r="AA153" s="180" t="s">
        <v>12</v>
      </c>
      <c r="AB153" s="180"/>
      <c r="AC153" s="180"/>
      <c r="AD153" s="180"/>
      <c r="AE153" s="180"/>
      <c r="AF153" s="180" t="s">
        <v>13</v>
      </c>
      <c r="AG153" s="180"/>
      <c r="AH153" s="180"/>
      <c r="AI153" s="180"/>
      <c r="AJ153" s="180"/>
      <c r="AP153" s="24"/>
      <c r="BC153" s="5"/>
      <c r="BD153" s="5"/>
      <c r="BE153" s="5"/>
      <c r="BF153" s="5"/>
      <c r="BT153" s="26"/>
      <c r="BU153" s="26"/>
      <c r="BV153" s="26"/>
      <c r="BW153" s="26"/>
      <c r="BX153" s="26"/>
      <c r="BY153" s="26"/>
      <c r="BZ153" s="26"/>
      <c r="CA153" s="26"/>
    </row>
    <row r="154" spans="1:80" ht="15" customHeight="1" x14ac:dyDescent="0.2">
      <c r="A154" s="9"/>
      <c r="B154" s="9"/>
      <c r="C154" s="9"/>
      <c r="D154" s="9"/>
      <c r="E154" s="9"/>
      <c r="G154" s="134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6"/>
      <c r="V154" s="137"/>
      <c r="W154" s="138"/>
      <c r="X154" s="138"/>
      <c r="Y154" s="138"/>
      <c r="Z154" s="139"/>
      <c r="AA154" s="181"/>
      <c r="AB154" s="182"/>
      <c r="AC154" s="182"/>
      <c r="AD154" s="182"/>
      <c r="AE154" s="183"/>
      <c r="AF154" s="171"/>
      <c r="AG154" s="172"/>
      <c r="AH154" s="172"/>
      <c r="AI154" s="172"/>
      <c r="AJ154" s="172"/>
      <c r="AP154" s="1"/>
      <c r="BC154" s="29"/>
      <c r="BD154" s="29"/>
      <c r="BE154" s="29"/>
      <c r="BF154" s="29"/>
      <c r="BT154" s="29"/>
      <c r="BU154" s="29"/>
      <c r="BV154" s="29"/>
      <c r="BW154" s="29"/>
      <c r="BX154" s="30"/>
      <c r="BY154" s="29"/>
      <c r="BZ154" s="29"/>
      <c r="CA154" s="29"/>
    </row>
    <row r="155" spans="1:80" ht="15" customHeight="1" x14ac:dyDescent="0.2">
      <c r="A155" s="9"/>
      <c r="B155" s="9"/>
      <c r="C155" s="9"/>
      <c r="D155" s="9"/>
      <c r="E155" s="9"/>
      <c r="G155" s="134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6"/>
      <c r="V155" s="137"/>
      <c r="W155" s="138"/>
      <c r="X155" s="138"/>
      <c r="Y155" s="138"/>
      <c r="Z155" s="139"/>
      <c r="AA155" s="171"/>
      <c r="AB155" s="172"/>
      <c r="AC155" s="172"/>
      <c r="AD155" s="172"/>
      <c r="AE155" s="172"/>
      <c r="AF155" s="171"/>
      <c r="AG155" s="172"/>
      <c r="AH155" s="172"/>
      <c r="AI155" s="172"/>
      <c r="AJ155" s="172"/>
      <c r="AP155" s="1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19"/>
      <c r="BO155" s="19"/>
      <c r="BP155" s="19"/>
      <c r="BQ155" s="19"/>
      <c r="BR155" s="19"/>
      <c r="BS155" s="30"/>
      <c r="BT155" s="29"/>
      <c r="BU155" s="29"/>
      <c r="BV155" s="29"/>
      <c r="BW155" s="29"/>
      <c r="BX155" s="30"/>
      <c r="BY155" s="29"/>
      <c r="BZ155" s="29"/>
      <c r="CA155" s="29"/>
    </row>
    <row r="156" spans="1:80" ht="15" customHeight="1" x14ac:dyDescent="0.2">
      <c r="G156" s="134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6"/>
      <c r="V156" s="137"/>
      <c r="W156" s="138"/>
      <c r="X156" s="138"/>
      <c r="Y156" s="138"/>
      <c r="Z156" s="139"/>
      <c r="AA156" s="171"/>
      <c r="AB156" s="172"/>
      <c r="AC156" s="172"/>
      <c r="AD156" s="172"/>
      <c r="AE156" s="172"/>
      <c r="AF156" s="171"/>
      <c r="AG156" s="172"/>
      <c r="AH156" s="172"/>
      <c r="AI156" s="172"/>
      <c r="AJ156" s="172"/>
      <c r="AP156" s="1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19"/>
      <c r="BO156" s="19"/>
      <c r="BP156" s="19"/>
      <c r="BQ156" s="19"/>
      <c r="BR156" s="19"/>
      <c r="BS156" s="30"/>
      <c r="BT156" s="29"/>
      <c r="BU156" s="29"/>
      <c r="BV156" s="29"/>
      <c r="BW156" s="29"/>
      <c r="BX156" s="30"/>
      <c r="BY156" s="29"/>
      <c r="BZ156" s="29"/>
      <c r="CA156" s="29"/>
    </row>
    <row r="157" spans="1:80" ht="15" customHeight="1" x14ac:dyDescent="0.2">
      <c r="A157" s="2" t="s">
        <v>15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3"/>
      <c r="W157" s="13"/>
      <c r="X157" s="13"/>
      <c r="Y157" s="13"/>
      <c r="Z157" s="13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3"/>
      <c r="BO157" s="13"/>
      <c r="BP157" s="13"/>
      <c r="BQ157" s="13"/>
      <c r="BR157" s="13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</row>
    <row r="158" spans="1:80" ht="15" customHeight="1" x14ac:dyDescent="0.2">
      <c r="A158" s="190">
        <f>SUM(V159:Z161)</f>
        <v>0</v>
      </c>
      <c r="B158" s="190"/>
      <c r="C158" s="190"/>
      <c r="D158" s="190"/>
      <c r="E158" s="190"/>
      <c r="F158" s="1"/>
      <c r="G158" s="220" t="s">
        <v>16</v>
      </c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175" t="s">
        <v>26</v>
      </c>
      <c r="W158" s="176"/>
      <c r="X158" s="176"/>
      <c r="Y158" s="176"/>
      <c r="Z158" s="177"/>
      <c r="AA158" s="175" t="s">
        <v>17</v>
      </c>
      <c r="AB158" s="176"/>
      <c r="AC158" s="176"/>
      <c r="AD158" s="176"/>
      <c r="AE158" s="176"/>
      <c r="AF158" s="178"/>
      <c r="AG158" s="178"/>
      <c r="AH158" s="178"/>
      <c r="AI158" s="178"/>
      <c r="AJ158" s="179"/>
      <c r="AP158" s="2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7"/>
      <c r="BY158" s="27"/>
      <c r="BZ158" s="27"/>
      <c r="CA158" s="27"/>
      <c r="CB158" s="27"/>
    </row>
    <row r="159" spans="1:80" ht="15" customHeight="1" x14ac:dyDescent="0.2">
      <c r="G159" s="134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6"/>
      <c r="V159" s="137"/>
      <c r="W159" s="138"/>
      <c r="X159" s="138"/>
      <c r="Y159" s="138"/>
      <c r="Z159" s="139"/>
      <c r="AA159" s="134"/>
      <c r="AB159" s="135"/>
      <c r="AC159" s="135"/>
      <c r="AD159" s="135"/>
      <c r="AE159" s="135"/>
      <c r="AF159" s="135"/>
      <c r="AG159" s="135"/>
      <c r="AH159" s="135"/>
      <c r="AI159" s="135"/>
      <c r="AJ159" s="136"/>
      <c r="AP159" s="1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19"/>
      <c r="BO159" s="19"/>
      <c r="BP159" s="19"/>
      <c r="BQ159" s="19"/>
      <c r="BR159" s="1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</row>
    <row r="160" spans="1:80" ht="15" customHeight="1" x14ac:dyDescent="0.2">
      <c r="G160" s="134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6"/>
      <c r="V160" s="137"/>
      <c r="W160" s="138"/>
      <c r="X160" s="138"/>
      <c r="Y160" s="138"/>
      <c r="Z160" s="139"/>
      <c r="AA160" s="134"/>
      <c r="AB160" s="135"/>
      <c r="AC160" s="135"/>
      <c r="AD160" s="135"/>
      <c r="AE160" s="135"/>
      <c r="AF160" s="135"/>
      <c r="AG160" s="135"/>
      <c r="AH160" s="135"/>
      <c r="AI160" s="135"/>
      <c r="AJ160" s="136"/>
      <c r="AP160" s="1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19"/>
      <c r="BO160" s="19"/>
      <c r="BP160" s="19"/>
      <c r="BQ160" s="19"/>
      <c r="BR160" s="1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</row>
    <row r="161" spans="1:80" ht="15" customHeight="1" x14ac:dyDescent="0.2">
      <c r="G161" s="134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6"/>
      <c r="V161" s="137"/>
      <c r="W161" s="138"/>
      <c r="X161" s="138"/>
      <c r="Y161" s="138"/>
      <c r="Z161" s="139"/>
      <c r="AA161" s="134"/>
      <c r="AB161" s="135"/>
      <c r="AC161" s="135"/>
      <c r="AD161" s="135"/>
      <c r="AE161" s="135"/>
      <c r="AF161" s="135"/>
      <c r="AG161" s="135"/>
      <c r="AH161" s="135"/>
      <c r="AI161" s="135"/>
      <c r="AJ161" s="136"/>
      <c r="AP161" s="1"/>
      <c r="AT161" s="22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19"/>
      <c r="BO161" s="19"/>
      <c r="BP161" s="19"/>
      <c r="BQ161" s="19"/>
      <c r="BR161" s="1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</row>
    <row r="162" spans="1:80" ht="15" customHeight="1" x14ac:dyDescent="0.2">
      <c r="A162" s="2" t="s">
        <v>18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3"/>
      <c r="W162" s="13"/>
      <c r="X162" s="13"/>
      <c r="Y162" s="13"/>
      <c r="Z162" s="13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3"/>
      <c r="BO162" s="13"/>
      <c r="BP162" s="13"/>
      <c r="BQ162" s="13"/>
      <c r="BR162" s="13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</row>
    <row r="163" spans="1:80" ht="15" customHeight="1" x14ac:dyDescent="0.2">
      <c r="A163" s="190">
        <f>SUM(V164:Z166)</f>
        <v>0</v>
      </c>
      <c r="B163" s="190"/>
      <c r="C163" s="190"/>
      <c r="D163" s="190"/>
      <c r="E163" s="190"/>
      <c r="F163" s="1"/>
      <c r="G163" s="220" t="s">
        <v>67</v>
      </c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175" t="s">
        <v>19</v>
      </c>
      <c r="W163" s="176"/>
      <c r="X163" s="176"/>
      <c r="Y163" s="176"/>
      <c r="Z163" s="177"/>
      <c r="AA163" s="180" t="s">
        <v>12</v>
      </c>
      <c r="AB163" s="180"/>
      <c r="AC163" s="180"/>
      <c r="AD163" s="180"/>
      <c r="AE163" s="180"/>
      <c r="AF163" s="180" t="s">
        <v>13</v>
      </c>
      <c r="AG163" s="180"/>
      <c r="AH163" s="180"/>
      <c r="AI163" s="180"/>
      <c r="AJ163" s="180"/>
      <c r="AP163" s="24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</row>
    <row r="164" spans="1:80" ht="15" customHeight="1" x14ac:dyDescent="0.2">
      <c r="G164" s="134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6"/>
      <c r="V164" s="137"/>
      <c r="W164" s="138"/>
      <c r="X164" s="138"/>
      <c r="Y164" s="138"/>
      <c r="Z164" s="139"/>
      <c r="AA164" s="171"/>
      <c r="AB164" s="172"/>
      <c r="AC164" s="172"/>
      <c r="AD164" s="172"/>
      <c r="AE164" s="172"/>
      <c r="AF164" s="171"/>
      <c r="AG164" s="172"/>
      <c r="AH164" s="172"/>
      <c r="AI164" s="172"/>
      <c r="AJ164" s="172"/>
      <c r="AP164" s="1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19"/>
      <c r="BO164" s="19"/>
      <c r="BP164" s="19"/>
      <c r="BQ164" s="19"/>
      <c r="BR164" s="19"/>
      <c r="BS164" s="30"/>
      <c r="BT164" s="29"/>
      <c r="BU164" s="29"/>
      <c r="BV164" s="29"/>
      <c r="BW164" s="29"/>
      <c r="BX164" s="30"/>
      <c r="BY164" s="29"/>
      <c r="BZ164" s="29"/>
      <c r="CA164" s="29"/>
      <c r="CB164" s="29"/>
    </row>
    <row r="165" spans="1:80" ht="15" customHeight="1" x14ac:dyDescent="0.2">
      <c r="G165" s="134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6"/>
      <c r="V165" s="137"/>
      <c r="W165" s="138"/>
      <c r="X165" s="138"/>
      <c r="Y165" s="138"/>
      <c r="Z165" s="139"/>
      <c r="AA165" s="171"/>
      <c r="AB165" s="172"/>
      <c r="AC165" s="172"/>
      <c r="AD165" s="172"/>
      <c r="AE165" s="172"/>
      <c r="AF165" s="171"/>
      <c r="AG165" s="172"/>
      <c r="AH165" s="172"/>
      <c r="AI165" s="172"/>
      <c r="AJ165" s="172"/>
      <c r="AP165" s="1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19"/>
      <c r="BO165" s="19"/>
      <c r="BP165" s="19"/>
      <c r="BQ165" s="19"/>
      <c r="BR165" s="19"/>
      <c r="BS165" s="30"/>
      <c r="BT165" s="29"/>
      <c r="BU165" s="29"/>
      <c r="BV165" s="29"/>
      <c r="BW165" s="29"/>
      <c r="BX165" s="30"/>
      <c r="BY165" s="29"/>
      <c r="BZ165" s="29"/>
      <c r="CA165" s="29"/>
      <c r="CB165" s="29"/>
    </row>
    <row r="166" spans="1:80" ht="15" customHeight="1" x14ac:dyDescent="0.2">
      <c r="A166" s="271" t="s">
        <v>45</v>
      </c>
      <c r="B166" s="271"/>
      <c r="G166" s="134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6"/>
      <c r="V166" s="137"/>
      <c r="W166" s="138"/>
      <c r="X166" s="138"/>
      <c r="Y166" s="138"/>
      <c r="Z166" s="139"/>
      <c r="AA166" s="171"/>
      <c r="AB166" s="172"/>
      <c r="AC166" s="172"/>
      <c r="AD166" s="172"/>
      <c r="AE166" s="172"/>
      <c r="AF166" s="171"/>
      <c r="AG166" s="172"/>
      <c r="AH166" s="172"/>
      <c r="AI166" s="172"/>
      <c r="AJ166" s="172"/>
      <c r="AP166" s="1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19"/>
      <c r="BO166" s="19"/>
      <c r="BP166" s="19"/>
      <c r="BQ166" s="19"/>
      <c r="BR166" s="19"/>
      <c r="BS166" s="30"/>
      <c r="BT166" s="29"/>
      <c r="BU166" s="29"/>
      <c r="BV166" s="29"/>
      <c r="BW166" s="29"/>
      <c r="BX166" s="30"/>
      <c r="BY166" s="29"/>
      <c r="BZ166" s="29"/>
      <c r="CA166" s="29"/>
      <c r="CB166" s="29"/>
    </row>
    <row r="167" spans="1:80" ht="7.5" customHeight="1" x14ac:dyDescent="0.2">
      <c r="A167" s="272"/>
      <c r="B167" s="272"/>
      <c r="AR167" s="17">
        <f ca="1">IF(A168=0,0,IF(A168&lt;P135,1,0))</f>
        <v>0</v>
      </c>
      <c r="AS167" s="2" t="s">
        <v>61</v>
      </c>
    </row>
    <row r="168" spans="1:80" ht="15" customHeight="1" x14ac:dyDescent="0.2">
      <c r="A168" s="173">
        <f ca="1">SUM(A151,A148,A153,A158,A163)</f>
        <v>0</v>
      </c>
      <c r="B168" s="173"/>
      <c r="C168" s="173"/>
      <c r="D168" s="173"/>
      <c r="E168" s="173"/>
      <c r="F168" s="46" t="s">
        <v>94</v>
      </c>
      <c r="G168" s="22"/>
      <c r="H168" s="22"/>
      <c r="J168" s="281">
        <f ca="1">P135-A168</f>
        <v>0</v>
      </c>
      <c r="K168" s="281"/>
      <c r="L168" s="281"/>
      <c r="M168" s="281"/>
      <c r="N168" s="50" t="str">
        <f ca="1">IF(J168&lt;(-0.1),_vst!$C$6,"")</f>
        <v/>
      </c>
      <c r="O168" s="49"/>
      <c r="S168" s="12"/>
      <c r="T168" s="12"/>
      <c r="U168" s="12"/>
      <c r="V168" s="12"/>
      <c r="W168" s="12"/>
      <c r="X168" s="12"/>
      <c r="Y168" s="12"/>
      <c r="Z168" s="12"/>
      <c r="AA168" s="12"/>
      <c r="AB168" s="13"/>
      <c r="AC168" s="13"/>
      <c r="AD168" s="13"/>
      <c r="AE168" s="13"/>
      <c r="AF168" s="13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80" ht="7.5" customHeight="1" x14ac:dyDescent="0.2"/>
    <row r="170" spans="1:80" ht="18.75" customHeight="1" x14ac:dyDescent="0.25">
      <c r="A170" s="234" t="s">
        <v>49</v>
      </c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13"/>
      <c r="AF170" s="13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80" ht="15" customHeight="1" x14ac:dyDescent="0.2">
      <c r="A171" s="236" t="s">
        <v>50</v>
      </c>
      <c r="B171" s="237"/>
      <c r="C171" s="237"/>
      <c r="D171" s="237"/>
      <c r="E171" s="237"/>
      <c r="F171" s="237"/>
      <c r="G171" s="237"/>
      <c r="H171" s="237"/>
      <c r="I171" s="237"/>
      <c r="J171" s="237"/>
      <c r="K171" s="237"/>
      <c r="L171" s="237"/>
      <c r="M171" s="237"/>
      <c r="N171" s="237"/>
      <c r="O171" s="237"/>
      <c r="P171" s="237"/>
      <c r="Q171" s="238"/>
      <c r="R171" s="19"/>
      <c r="S171" s="280" t="s">
        <v>20</v>
      </c>
      <c r="T171" s="280"/>
      <c r="U171" s="280"/>
      <c r="V171" s="280"/>
      <c r="W171" s="280"/>
      <c r="X171" s="280"/>
      <c r="Y171" s="280"/>
      <c r="Z171" s="280"/>
      <c r="AA171" s="280"/>
      <c r="AB171" s="280"/>
      <c r="AC171" s="280"/>
      <c r="AD171" s="280"/>
      <c r="AE171" s="280"/>
      <c r="AF171" s="280"/>
      <c r="AG171" s="280"/>
      <c r="AH171" s="280"/>
      <c r="AI171" s="280"/>
    </row>
    <row r="172" spans="1:80" ht="15" customHeight="1" x14ac:dyDescent="0.25">
      <c r="A172" s="239" t="s">
        <v>22</v>
      </c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175" t="s">
        <v>27</v>
      </c>
      <c r="N172" s="176"/>
      <c r="O172" s="176"/>
      <c r="P172" s="176"/>
      <c r="Q172" s="177"/>
      <c r="R172" s="19"/>
      <c r="S172" s="239" t="s">
        <v>21</v>
      </c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175" t="s">
        <v>27</v>
      </c>
      <c r="AF172" s="176"/>
      <c r="AG172" s="176"/>
      <c r="AH172" s="176"/>
      <c r="AI172" s="177"/>
    </row>
    <row r="173" spans="1:80" ht="15" customHeight="1" x14ac:dyDescent="0.2">
      <c r="A173" s="241"/>
      <c r="B173" s="242"/>
      <c r="C173" s="242"/>
      <c r="D173" s="242"/>
      <c r="E173" s="242"/>
      <c r="F173" s="242"/>
      <c r="G173" s="242"/>
      <c r="H173" s="242"/>
      <c r="I173" s="242"/>
      <c r="J173" s="242"/>
      <c r="K173" s="242"/>
      <c r="L173" s="242"/>
      <c r="M173" s="137"/>
      <c r="N173" s="138"/>
      <c r="O173" s="138"/>
      <c r="P173" s="138"/>
      <c r="Q173" s="139"/>
      <c r="R173" s="19"/>
      <c r="S173" s="241"/>
      <c r="T173" s="242"/>
      <c r="U173" s="242"/>
      <c r="V173" s="242"/>
      <c r="W173" s="242"/>
      <c r="X173" s="242"/>
      <c r="Y173" s="242"/>
      <c r="Z173" s="242"/>
      <c r="AA173" s="242"/>
      <c r="AB173" s="242"/>
      <c r="AC173" s="242"/>
      <c r="AD173" s="242"/>
      <c r="AE173" s="137"/>
      <c r="AF173" s="138"/>
      <c r="AG173" s="138"/>
      <c r="AH173" s="138"/>
      <c r="AI173" s="139"/>
    </row>
    <row r="174" spans="1:80" ht="15" customHeight="1" x14ac:dyDescent="0.2">
      <c r="A174" s="241"/>
      <c r="B174" s="242"/>
      <c r="C174" s="242"/>
      <c r="D174" s="242"/>
      <c r="E174" s="242"/>
      <c r="F174" s="242"/>
      <c r="G174" s="242"/>
      <c r="H174" s="242"/>
      <c r="I174" s="242"/>
      <c r="J174" s="242"/>
      <c r="K174" s="242"/>
      <c r="L174" s="242"/>
      <c r="M174" s="137"/>
      <c r="N174" s="138"/>
      <c r="O174" s="138"/>
      <c r="P174" s="138"/>
      <c r="Q174" s="139"/>
      <c r="R174" s="19"/>
      <c r="S174" s="241"/>
      <c r="T174" s="242"/>
      <c r="U174" s="242"/>
      <c r="V174" s="242"/>
      <c r="W174" s="242"/>
      <c r="X174" s="242"/>
      <c r="Y174" s="242"/>
      <c r="Z174" s="242"/>
      <c r="AA174" s="242"/>
      <c r="AB174" s="242"/>
      <c r="AC174" s="242"/>
      <c r="AD174" s="242"/>
      <c r="AE174" s="137"/>
      <c r="AF174" s="138"/>
      <c r="AG174" s="138"/>
      <c r="AH174" s="138"/>
      <c r="AI174" s="139"/>
    </row>
    <row r="175" spans="1:80" ht="15" customHeight="1" x14ac:dyDescent="0.2">
      <c r="A175" s="241"/>
      <c r="B175" s="242"/>
      <c r="C175" s="242"/>
      <c r="D175" s="242"/>
      <c r="E175" s="242"/>
      <c r="F175" s="242"/>
      <c r="G175" s="242"/>
      <c r="H175" s="242"/>
      <c r="I175" s="242"/>
      <c r="J175" s="242"/>
      <c r="K175" s="242"/>
      <c r="L175" s="242"/>
      <c r="M175" s="137"/>
      <c r="N175" s="138"/>
      <c r="O175" s="138"/>
      <c r="P175" s="138"/>
      <c r="Q175" s="139"/>
      <c r="R175" s="19"/>
      <c r="S175" s="241"/>
      <c r="T175" s="242"/>
      <c r="U175" s="242"/>
      <c r="V175" s="242"/>
      <c r="W175" s="242"/>
      <c r="X175" s="242"/>
      <c r="Y175" s="242"/>
      <c r="Z175" s="242"/>
      <c r="AA175" s="242"/>
      <c r="AB175" s="242"/>
      <c r="AC175" s="242"/>
      <c r="AD175" s="242"/>
      <c r="AE175" s="137"/>
      <c r="AF175" s="138"/>
      <c r="AG175" s="138"/>
      <c r="AH175" s="138"/>
      <c r="AI175" s="139"/>
    </row>
    <row r="176" spans="1:80" ht="7.5" customHeight="1" x14ac:dyDescent="0.2"/>
    <row r="177" spans="1:45" ht="17.25" customHeight="1" x14ac:dyDescent="0.25">
      <c r="A177" s="234" t="s">
        <v>225</v>
      </c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</row>
    <row r="178" spans="1:45" ht="15" customHeight="1" x14ac:dyDescent="0.2">
      <c r="A178" s="249" t="s">
        <v>136</v>
      </c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1"/>
      <c r="N178" s="251"/>
      <c r="O178" s="251"/>
      <c r="P178" s="252" t="s">
        <v>137</v>
      </c>
      <c r="Q178" s="253"/>
      <c r="R178" s="253"/>
      <c r="S178" s="253"/>
      <c r="T178" s="254"/>
      <c r="U178" s="249" t="s">
        <v>138</v>
      </c>
      <c r="V178" s="250"/>
      <c r="W178" s="250"/>
      <c r="X178" s="250"/>
      <c r="Y178" s="250"/>
      <c r="Z178" s="250"/>
      <c r="AA178" s="250"/>
      <c r="AB178" s="250"/>
      <c r="AC178" s="250"/>
      <c r="AD178" s="250"/>
      <c r="AE178" s="250"/>
      <c r="AF178" s="250"/>
      <c r="AG178" s="251"/>
      <c r="AH178" s="251"/>
      <c r="AI178" s="251"/>
    </row>
    <row r="179" spans="1:45" ht="15" customHeight="1" x14ac:dyDescent="0.2">
      <c r="A179" s="170"/>
      <c r="B179" s="170"/>
      <c r="C179" s="170"/>
      <c r="D179" s="17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243"/>
      <c r="Q179" s="243"/>
      <c r="R179" s="243"/>
      <c r="S179" s="243"/>
      <c r="T179" s="243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</row>
    <row r="180" spans="1:45" ht="15" customHeight="1" x14ac:dyDescent="0.2">
      <c r="A180" s="170"/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243"/>
      <c r="Q180" s="243"/>
      <c r="R180" s="243"/>
      <c r="S180" s="243"/>
      <c r="T180" s="243"/>
      <c r="U180" s="170"/>
      <c r="V180" s="170"/>
      <c r="W180" s="170"/>
      <c r="X180" s="170"/>
      <c r="Y180" s="170"/>
      <c r="Z180" s="170"/>
      <c r="AA180" s="170"/>
      <c r="AB180" s="170"/>
      <c r="AC180" s="170"/>
      <c r="AD180" s="170"/>
      <c r="AE180" s="170"/>
      <c r="AF180" s="170"/>
      <c r="AG180" s="170"/>
      <c r="AH180" s="170"/>
      <c r="AI180" s="170"/>
    </row>
    <row r="181" spans="1:45" ht="15" customHeight="1" x14ac:dyDescent="0.2">
      <c r="A181" s="170"/>
      <c r="B181" s="170"/>
      <c r="C181" s="170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243"/>
      <c r="Q181" s="243"/>
      <c r="R181" s="243"/>
      <c r="S181" s="243"/>
      <c r="T181" s="243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0"/>
      <c r="AE181" s="170"/>
      <c r="AF181" s="170"/>
      <c r="AG181" s="170"/>
      <c r="AH181" s="170"/>
      <c r="AI181" s="170"/>
    </row>
    <row r="182" spans="1:45" ht="15" customHeight="1" x14ac:dyDescent="0.2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243"/>
      <c r="Q182" s="243"/>
      <c r="R182" s="243"/>
      <c r="S182" s="243"/>
      <c r="T182" s="243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  <c r="AF182" s="170"/>
      <c r="AG182" s="170"/>
      <c r="AH182" s="170"/>
      <c r="AI182" s="170"/>
    </row>
    <row r="183" spans="1:45" ht="15" customHeight="1" x14ac:dyDescent="0.2">
      <c r="A183" s="170"/>
      <c r="B183" s="170"/>
      <c r="C183" s="170"/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243"/>
      <c r="Q183" s="243"/>
      <c r="R183" s="243"/>
      <c r="S183" s="243"/>
      <c r="T183" s="243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</row>
    <row r="185" spans="1:45" ht="15" customHeight="1" x14ac:dyDescent="0.2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R185" s="35"/>
      <c r="AS185" s="35"/>
    </row>
    <row r="186" spans="1:45" s="35" customFormat="1" ht="15" customHeight="1" x14ac:dyDescent="0.2">
      <c r="A186" s="28" t="s">
        <v>78</v>
      </c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"/>
      <c r="P186" s="28" t="s">
        <v>79</v>
      </c>
      <c r="Q186" s="247"/>
      <c r="R186" s="248"/>
      <c r="S186" s="248"/>
      <c r="T186" s="248"/>
      <c r="U186" s="248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R186" s="2"/>
      <c r="AS186" s="2"/>
    </row>
    <row r="187" spans="1:45" ht="8.1" customHeight="1" x14ac:dyDescent="0.2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</row>
    <row r="188" spans="1:45" ht="24" customHeight="1" x14ac:dyDescent="0.25">
      <c r="A188" s="255" t="s">
        <v>81</v>
      </c>
      <c r="B188" s="256"/>
      <c r="C188" s="256"/>
      <c r="D188" s="256"/>
      <c r="E188" s="256"/>
      <c r="F188" s="256"/>
      <c r="G188" s="256"/>
      <c r="H188" s="256"/>
      <c r="I188" s="257"/>
      <c r="J188" s="255" t="s">
        <v>155</v>
      </c>
      <c r="K188" s="256"/>
      <c r="L188" s="256"/>
      <c r="M188" s="256"/>
      <c r="N188" s="256"/>
      <c r="O188" s="256"/>
      <c r="P188" s="256"/>
      <c r="Q188" s="258" t="s">
        <v>82</v>
      </c>
      <c r="R188" s="258"/>
      <c r="S188" s="258"/>
      <c r="T188" s="258"/>
      <c r="U188" s="258"/>
      <c r="V188" s="258"/>
      <c r="W188" s="258"/>
      <c r="X188" s="258"/>
      <c r="Y188" s="259"/>
      <c r="Z188" s="259"/>
      <c r="AA188" s="259"/>
      <c r="AB188" s="259"/>
      <c r="AC188" s="259"/>
      <c r="AD188" s="259"/>
    </row>
    <row r="189" spans="1:45" ht="36" customHeight="1" x14ac:dyDescent="0.25">
      <c r="A189" s="244"/>
      <c r="B189" s="245"/>
      <c r="C189" s="245"/>
      <c r="D189" s="245"/>
      <c r="E189" s="245"/>
      <c r="F189" s="245"/>
      <c r="G189" s="245"/>
      <c r="H189" s="245"/>
      <c r="I189" s="245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6"/>
      <c r="AC189" s="246"/>
      <c r="AD189" s="246"/>
    </row>
    <row r="190" spans="1:45" ht="36" customHeight="1" x14ac:dyDescent="0.25">
      <c r="A190" s="244"/>
      <c r="B190" s="245"/>
      <c r="C190" s="245"/>
      <c r="D190" s="245"/>
      <c r="E190" s="245"/>
      <c r="F190" s="245"/>
      <c r="G190" s="245"/>
      <c r="H190" s="245"/>
      <c r="I190" s="245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</row>
    <row r="191" spans="1:45" ht="36" customHeight="1" x14ac:dyDescent="0.25">
      <c r="A191" s="244"/>
      <c r="B191" s="245"/>
      <c r="C191" s="245"/>
      <c r="D191" s="245"/>
      <c r="E191" s="245"/>
      <c r="F191" s="245"/>
      <c r="G191" s="245"/>
      <c r="H191" s="245"/>
      <c r="I191" s="245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</row>
    <row r="192" spans="1:45" ht="12" x14ac:dyDescent="0.2">
      <c r="A192" s="76" t="s">
        <v>226</v>
      </c>
    </row>
    <row r="193" ht="12" x14ac:dyDescent="0.2"/>
    <row r="194" ht="12" x14ac:dyDescent="0.2"/>
  </sheetData>
  <sheetProtection algorithmName="SHA-512" hashValue="BNTyHRBFfchGSQKTmUUpU8suEvQxlY6YCsIsyFPd5kKYTh0MGStprI6wmHwNgG5J9Zx6/QpaF9fi0ls8/0oVTw==" saltValue="85EqOOxl1oCZ0nZWGQn85A==" spinCount="100000" sheet="1" formatRows="0"/>
  <mergeCells count="495">
    <mergeCell ref="A158:E158"/>
    <mergeCell ref="AE173:AI173"/>
    <mergeCell ref="V159:Z159"/>
    <mergeCell ref="AA159:AJ159"/>
    <mergeCell ref="G153:U153"/>
    <mergeCell ref="G158:U158"/>
    <mergeCell ref="G154:U154"/>
    <mergeCell ref="G155:U155"/>
    <mergeCell ref="G156:U156"/>
    <mergeCell ref="G159:U159"/>
    <mergeCell ref="V163:Z163"/>
    <mergeCell ref="AF164:AJ164"/>
    <mergeCell ref="AA165:AE165"/>
    <mergeCell ref="AF165:AJ165"/>
    <mergeCell ref="V156:Z156"/>
    <mergeCell ref="AA156:AE156"/>
    <mergeCell ref="S172:AD172"/>
    <mergeCell ref="S171:AI171"/>
    <mergeCell ref="S173:AD173"/>
    <mergeCell ref="AF166:AJ166"/>
    <mergeCell ref="G160:U160"/>
    <mergeCell ref="A163:E163"/>
    <mergeCell ref="J168:M168"/>
    <mergeCell ref="G165:U165"/>
    <mergeCell ref="G166:U166"/>
    <mergeCell ref="V166:Z166"/>
    <mergeCell ref="AA166:AE166"/>
    <mergeCell ref="G163:U163"/>
    <mergeCell ref="G161:U161"/>
    <mergeCell ref="G164:U164"/>
    <mergeCell ref="V160:Z160"/>
    <mergeCell ref="AA160:AJ160"/>
    <mergeCell ref="V161:Z161"/>
    <mergeCell ref="AA163:AE163"/>
    <mergeCell ref="AF163:AJ163"/>
    <mergeCell ref="AA161:AJ161"/>
    <mergeCell ref="A168:E168"/>
    <mergeCell ref="A166:B167"/>
    <mergeCell ref="V165:Z165"/>
    <mergeCell ref="V164:Z164"/>
    <mergeCell ref="AA164:AE164"/>
    <mergeCell ref="AR116:AT116"/>
    <mergeCell ref="U121:X121"/>
    <mergeCell ref="U119:X119"/>
    <mergeCell ref="U122:X122"/>
    <mergeCell ref="Y118:AB118"/>
    <mergeCell ref="U130:X130"/>
    <mergeCell ref="AC119:AF119"/>
    <mergeCell ref="AC124:AF124"/>
    <mergeCell ref="AC121:AF121"/>
    <mergeCell ref="AC122:AF122"/>
    <mergeCell ref="U128:X128"/>
    <mergeCell ref="Y125:AB125"/>
    <mergeCell ref="P125:T125"/>
    <mergeCell ref="U125:X125"/>
    <mergeCell ref="AC125:AF125"/>
    <mergeCell ref="Y126:AB126"/>
    <mergeCell ref="Y127:AB127"/>
    <mergeCell ref="AC126:AF126"/>
    <mergeCell ref="U127:X127"/>
    <mergeCell ref="K92:Q92"/>
    <mergeCell ref="R92:U92"/>
    <mergeCell ref="R93:U93"/>
    <mergeCell ref="R94:U94"/>
    <mergeCell ref="R95:U95"/>
    <mergeCell ref="K93:Q93"/>
    <mergeCell ref="V91:X91"/>
    <mergeCell ref="V92:X92"/>
    <mergeCell ref="V93:X93"/>
    <mergeCell ref="V94:X94"/>
    <mergeCell ref="A96:J96"/>
    <mergeCell ref="A95:J95"/>
    <mergeCell ref="K95:Q95"/>
    <mergeCell ref="A99:J99"/>
    <mergeCell ref="K99:Q99"/>
    <mergeCell ref="K96:Q96"/>
    <mergeCell ref="AF102:AI102"/>
    <mergeCell ref="R102:U102"/>
    <mergeCell ref="A94:J94"/>
    <mergeCell ref="A97:J97"/>
    <mergeCell ref="K97:Q97"/>
    <mergeCell ref="A100:J100"/>
    <mergeCell ref="K94:Q94"/>
    <mergeCell ref="A73:AJ73"/>
    <mergeCell ref="B70:AN70"/>
    <mergeCell ref="B71:AN71"/>
    <mergeCell ref="A106:J106"/>
    <mergeCell ref="A107:J107"/>
    <mergeCell ref="Y122:AB122"/>
    <mergeCell ref="P122:T122"/>
    <mergeCell ref="P123:T123"/>
    <mergeCell ref="P124:T124"/>
    <mergeCell ref="U124:X124"/>
    <mergeCell ref="Y123:AB123"/>
    <mergeCell ref="A98:J98"/>
    <mergeCell ref="AC118:AF118"/>
    <mergeCell ref="AF107:AI107"/>
    <mergeCell ref="A90:J90"/>
    <mergeCell ref="A91:J91"/>
    <mergeCell ref="K91:Q91"/>
    <mergeCell ref="K102:Q102"/>
    <mergeCell ref="A101:J101"/>
    <mergeCell ref="K101:Q101"/>
    <mergeCell ref="A110:J110"/>
    <mergeCell ref="K110:Q110"/>
    <mergeCell ref="R100:U100"/>
    <mergeCell ref="R101:U101"/>
    <mergeCell ref="B47:AN47"/>
    <mergeCell ref="B18:AN18"/>
    <mergeCell ref="B14:AN14"/>
    <mergeCell ref="C15:AN15"/>
    <mergeCell ref="C16:AN16"/>
    <mergeCell ref="C17:AN17"/>
    <mergeCell ref="B67:AN67"/>
    <mergeCell ref="O140:P140"/>
    <mergeCell ref="Y130:AB130"/>
    <mergeCell ref="N137:R137"/>
    <mergeCell ref="N138:R138"/>
    <mergeCell ref="S137:W137"/>
    <mergeCell ref="S138:W138"/>
    <mergeCell ref="P135:T135"/>
    <mergeCell ref="AF138:AI138"/>
    <mergeCell ref="P119:T119"/>
    <mergeCell ref="P120:T120"/>
    <mergeCell ref="P121:T121"/>
    <mergeCell ref="AC135:AF135"/>
    <mergeCell ref="Y132:AB132"/>
    <mergeCell ref="Y133:AB133"/>
    <mergeCell ref="B68:AN68"/>
    <mergeCell ref="B49:AN49"/>
    <mergeCell ref="B50:AN50"/>
    <mergeCell ref="U179:AI179"/>
    <mergeCell ref="B186:N186"/>
    <mergeCell ref="A188:I188"/>
    <mergeCell ref="J188:P188"/>
    <mergeCell ref="Q188:AD188"/>
    <mergeCell ref="A8:AN8"/>
    <mergeCell ref="B52:AN52"/>
    <mergeCell ref="B53:AN53"/>
    <mergeCell ref="B55:AN55"/>
    <mergeCell ref="B56:AN56"/>
    <mergeCell ref="B58:AN58"/>
    <mergeCell ref="B59:AN59"/>
    <mergeCell ref="B61:AN61"/>
    <mergeCell ref="B62:AN62"/>
    <mergeCell ref="B11:AN11"/>
    <mergeCell ref="B12:AN12"/>
    <mergeCell ref="B23:AN23"/>
    <mergeCell ref="B24:AN24"/>
    <mergeCell ref="B34:AN34"/>
    <mergeCell ref="B35:AN35"/>
    <mergeCell ref="B37:AN37"/>
    <mergeCell ref="B40:AN40"/>
    <mergeCell ref="B41:AN41"/>
    <mergeCell ref="B43:AN43"/>
    <mergeCell ref="P180:T180"/>
    <mergeCell ref="U180:AI180"/>
    <mergeCell ref="A181:O181"/>
    <mergeCell ref="P181:T181"/>
    <mergeCell ref="U181:AI181"/>
    <mergeCell ref="A177:W177"/>
    <mergeCell ref="A189:I189"/>
    <mergeCell ref="J189:P189"/>
    <mergeCell ref="Q189:AD191"/>
    <mergeCell ref="A190:I190"/>
    <mergeCell ref="J190:P190"/>
    <mergeCell ref="A191:I191"/>
    <mergeCell ref="J191:P191"/>
    <mergeCell ref="Q186:U186"/>
    <mergeCell ref="A183:O183"/>
    <mergeCell ref="P183:T183"/>
    <mergeCell ref="U183:AI183"/>
    <mergeCell ref="A180:O180"/>
    <mergeCell ref="P182:T182"/>
    <mergeCell ref="A178:O178"/>
    <mergeCell ref="P178:T178"/>
    <mergeCell ref="U178:AI178"/>
    <mergeCell ref="A179:O179"/>
    <mergeCell ref="P179:T179"/>
    <mergeCell ref="A170:AD170"/>
    <mergeCell ref="A171:Q171"/>
    <mergeCell ref="A172:L172"/>
    <mergeCell ref="M172:Q172"/>
    <mergeCell ref="A173:L173"/>
    <mergeCell ref="M173:Q173"/>
    <mergeCell ref="A174:L174"/>
    <mergeCell ref="M174:Q174"/>
    <mergeCell ref="A175:L175"/>
    <mergeCell ref="M175:Q175"/>
    <mergeCell ref="S174:AD174"/>
    <mergeCell ref="S175:AD175"/>
    <mergeCell ref="AE174:AI174"/>
    <mergeCell ref="AE175:AI175"/>
    <mergeCell ref="A182:O182"/>
    <mergeCell ref="U182:AI182"/>
    <mergeCell ref="V105:X105"/>
    <mergeCell ref="V98:X98"/>
    <mergeCell ref="Y124:AB124"/>
    <mergeCell ref="P126:T126"/>
    <mergeCell ref="P127:T127"/>
    <mergeCell ref="P128:T128"/>
    <mergeCell ref="U126:X126"/>
    <mergeCell ref="K108:Q108"/>
    <mergeCell ref="I112:K112"/>
    <mergeCell ref="U118:X118"/>
    <mergeCell ref="P118:T118"/>
    <mergeCell ref="K109:Q109"/>
    <mergeCell ref="K98:Q98"/>
    <mergeCell ref="Y119:AB119"/>
    <mergeCell ref="Y120:AB120"/>
    <mergeCell ref="AB101:AE101"/>
    <mergeCell ref="AB102:AE102"/>
    <mergeCell ref="AB105:AE105"/>
    <mergeCell ref="AB106:AE106"/>
    <mergeCell ref="AE172:AI172"/>
    <mergeCell ref="A5:AD5"/>
    <mergeCell ref="B7:G7"/>
    <mergeCell ref="B130:O130"/>
    <mergeCell ref="B131:O131"/>
    <mergeCell ref="B119:O119"/>
    <mergeCell ref="B120:O120"/>
    <mergeCell ref="B118:O118"/>
    <mergeCell ref="E122:O122"/>
    <mergeCell ref="E123:O123"/>
    <mergeCell ref="K89:Q89"/>
    <mergeCell ref="K90:Q90"/>
    <mergeCell ref="A89:J89"/>
    <mergeCell ref="A82:J82"/>
    <mergeCell ref="A109:J109"/>
    <mergeCell ref="A108:J108"/>
    <mergeCell ref="A83:J83"/>
    <mergeCell ref="R104:U104"/>
    <mergeCell ref="A103:J103"/>
    <mergeCell ref="K103:Q103"/>
    <mergeCell ref="A105:J105"/>
    <mergeCell ref="K105:Q105"/>
    <mergeCell ref="A104:J104"/>
    <mergeCell ref="B44:AN44"/>
    <mergeCell ref="B46:AN46"/>
    <mergeCell ref="F132:O132"/>
    <mergeCell ref="A151:E151"/>
    <mergeCell ref="B134:O134"/>
    <mergeCell ref="B135:O135"/>
    <mergeCell ref="Z148:AA148"/>
    <mergeCell ref="P132:T132"/>
    <mergeCell ref="A153:E153"/>
    <mergeCell ref="U134:X134"/>
    <mergeCell ref="A148:E148"/>
    <mergeCell ref="A137:M138"/>
    <mergeCell ref="O142:P142"/>
    <mergeCell ref="Y134:AB134"/>
    <mergeCell ref="U135:X135"/>
    <mergeCell ref="X137:AA137"/>
    <mergeCell ref="X138:AA138"/>
    <mergeCell ref="P133:T133"/>
    <mergeCell ref="Q140:R140"/>
    <mergeCell ref="S140:T140"/>
    <mergeCell ref="U132:X132"/>
    <mergeCell ref="P134:T134"/>
    <mergeCell ref="V158:Z158"/>
    <mergeCell ref="AA158:AJ158"/>
    <mergeCell ref="AC120:AF120"/>
    <mergeCell ref="AF153:AJ153"/>
    <mergeCell ref="AC123:AF123"/>
    <mergeCell ref="Y121:AB121"/>
    <mergeCell ref="AC132:AF132"/>
    <mergeCell ref="AC133:AF133"/>
    <mergeCell ref="V154:Z154"/>
    <mergeCell ref="AA154:AE154"/>
    <mergeCell ref="AF154:AJ154"/>
    <mergeCell ref="V155:Z155"/>
    <mergeCell ref="AA155:AE155"/>
    <mergeCell ref="AF155:AJ155"/>
    <mergeCell ref="V153:Z153"/>
    <mergeCell ref="Y135:AB135"/>
    <mergeCell ref="AC130:AF130"/>
    <mergeCell ref="U133:X133"/>
    <mergeCell ref="T148:U148"/>
    <mergeCell ref="AA153:AE153"/>
    <mergeCell ref="AC134:AF134"/>
    <mergeCell ref="AC131:AF131"/>
    <mergeCell ref="U131:X131"/>
    <mergeCell ref="U123:X123"/>
    <mergeCell ref="V82:X82"/>
    <mergeCell ref="R96:U96"/>
    <mergeCell ref="AF156:AJ156"/>
    <mergeCell ref="Y131:AB131"/>
    <mergeCell ref="AC127:AF127"/>
    <mergeCell ref="AC128:AF128"/>
    <mergeCell ref="P130:T130"/>
    <mergeCell ref="P131:T131"/>
    <mergeCell ref="Y128:AB128"/>
    <mergeCell ref="U120:X120"/>
    <mergeCell ref="V109:X109"/>
    <mergeCell ref="V110:X110"/>
    <mergeCell ref="Z107:AA107"/>
    <mergeCell ref="Z108:AA108"/>
    <mergeCell ref="Z109:AA109"/>
    <mergeCell ref="Z110:AA110"/>
    <mergeCell ref="R108:U108"/>
    <mergeCell ref="R109:U109"/>
    <mergeCell ref="R110:U110"/>
    <mergeCell ref="K107:Q107"/>
    <mergeCell ref="R107:U107"/>
    <mergeCell ref="I114:AG114"/>
    <mergeCell ref="R90:U90"/>
    <mergeCell ref="M148:N148"/>
    <mergeCell ref="R105:U105"/>
    <mergeCell ref="R98:U98"/>
    <mergeCell ref="R99:U99"/>
    <mergeCell ref="R97:U97"/>
    <mergeCell ref="R106:U106"/>
    <mergeCell ref="A80:J81"/>
    <mergeCell ref="K80:Q81"/>
    <mergeCell ref="A85:J85"/>
    <mergeCell ref="A86:J86"/>
    <mergeCell ref="A87:J87"/>
    <mergeCell ref="K88:Q88"/>
    <mergeCell ref="R89:U89"/>
    <mergeCell ref="A88:J88"/>
    <mergeCell ref="K82:Q82"/>
    <mergeCell ref="K83:Q83"/>
    <mergeCell ref="K84:Q84"/>
    <mergeCell ref="K85:Q85"/>
    <mergeCell ref="K86:Q86"/>
    <mergeCell ref="K87:Q87"/>
    <mergeCell ref="A84:J84"/>
    <mergeCell ref="R85:U85"/>
    <mergeCell ref="R80:U81"/>
    <mergeCell ref="R82:U82"/>
    <mergeCell ref="R83:U83"/>
    <mergeCell ref="AJ111:AM111"/>
    <mergeCell ref="B20:AN20"/>
    <mergeCell ref="B21:AN21"/>
    <mergeCell ref="B64:AN64"/>
    <mergeCell ref="B65:AN65"/>
    <mergeCell ref="B32:AN32"/>
    <mergeCell ref="B38:AN38"/>
    <mergeCell ref="AF92:AI92"/>
    <mergeCell ref="AF91:AI91"/>
    <mergeCell ref="AF90:AI90"/>
    <mergeCell ref="Z29:AA29"/>
    <mergeCell ref="AJ84:AM84"/>
    <mergeCell ref="AJ85:AM85"/>
    <mergeCell ref="AF84:AI84"/>
    <mergeCell ref="AJ87:AM87"/>
    <mergeCell ref="AJ88:AM88"/>
    <mergeCell ref="AJ86:AM86"/>
    <mergeCell ref="AJ90:AM90"/>
    <mergeCell ref="V86:X86"/>
    <mergeCell ref="V87:X87"/>
    <mergeCell ref="K100:Q100"/>
    <mergeCell ref="A102:J102"/>
    <mergeCell ref="K104:Q104"/>
    <mergeCell ref="K106:Q106"/>
    <mergeCell ref="AF85:AI85"/>
    <mergeCell ref="AF86:AI86"/>
    <mergeCell ref="AF87:AI87"/>
    <mergeCell ref="AF88:AI88"/>
    <mergeCell ref="AJ92:AM92"/>
    <mergeCell ref="Z98:AA98"/>
    <mergeCell ref="AJ93:AM93"/>
    <mergeCell ref="AJ109:AM109"/>
    <mergeCell ref="Z105:AA105"/>
    <mergeCell ref="Z106:AA106"/>
    <mergeCell ref="AB103:AE103"/>
    <mergeCell ref="AB104:AE104"/>
    <mergeCell ref="Z103:AA103"/>
    <mergeCell ref="Z104:AA104"/>
    <mergeCell ref="AB107:AE107"/>
    <mergeCell ref="AB108:AE108"/>
    <mergeCell ref="AB109:AE109"/>
    <mergeCell ref="AF105:AI105"/>
    <mergeCell ref="AF106:AI106"/>
    <mergeCell ref="AF109:AI109"/>
    <mergeCell ref="B26:AN26"/>
    <mergeCell ref="B27:AN27"/>
    <mergeCell ref="R84:U84"/>
    <mergeCell ref="AJ98:AM98"/>
    <mergeCell ref="AB96:AE96"/>
    <mergeCell ref="AB97:AE97"/>
    <mergeCell ref="AJ81:AM81"/>
    <mergeCell ref="AJ82:AM82"/>
    <mergeCell ref="AJ83:AM83"/>
    <mergeCell ref="AJ94:AM94"/>
    <mergeCell ref="AJ95:AM95"/>
    <mergeCell ref="AJ89:AM89"/>
    <mergeCell ref="AF89:AI89"/>
    <mergeCell ref="AJ96:AM96"/>
    <mergeCell ref="AF96:AI96"/>
    <mergeCell ref="Z95:AA95"/>
    <mergeCell ref="Z96:AA96"/>
    <mergeCell ref="Z97:AA97"/>
    <mergeCell ref="V83:X83"/>
    <mergeCell ref="V84:X84"/>
    <mergeCell ref="V88:X88"/>
    <mergeCell ref="V89:X89"/>
    <mergeCell ref="V90:X90"/>
    <mergeCell ref="AF93:AI93"/>
    <mergeCell ref="AB94:AE94"/>
    <mergeCell ref="AB95:AE95"/>
    <mergeCell ref="AJ110:AM110"/>
    <mergeCell ref="AJ102:AM102"/>
    <mergeCell ref="R86:U86"/>
    <mergeCell ref="R87:U87"/>
    <mergeCell ref="R88:U88"/>
    <mergeCell ref="R91:U91"/>
    <mergeCell ref="AJ104:AM104"/>
    <mergeCell ref="AJ97:AM97"/>
    <mergeCell ref="V107:X107"/>
    <mergeCell ref="V108:X108"/>
    <mergeCell ref="AJ107:AM107"/>
    <mergeCell ref="AF108:AI108"/>
    <mergeCell ref="AJ108:AM108"/>
    <mergeCell ref="AF95:AI95"/>
    <mergeCell ref="Z101:AA101"/>
    <mergeCell ref="Z102:AA102"/>
    <mergeCell ref="V101:X101"/>
    <mergeCell ref="AJ91:AM91"/>
    <mergeCell ref="V103:X103"/>
    <mergeCell ref="V104:X104"/>
    <mergeCell ref="V106:X106"/>
    <mergeCell ref="R103:U103"/>
    <mergeCell ref="AF110:AI110"/>
    <mergeCell ref="Z100:AA100"/>
    <mergeCell ref="AF111:AI111"/>
    <mergeCell ref="AB110:AE110"/>
    <mergeCell ref="A93:J93"/>
    <mergeCell ref="AS120:AT120"/>
    <mergeCell ref="AS121:AT121"/>
    <mergeCell ref="AB84:AE84"/>
    <mergeCell ref="AB85:AE85"/>
    <mergeCell ref="AB86:AE86"/>
    <mergeCell ref="AB87:AE87"/>
    <mergeCell ref="AB88:AE88"/>
    <mergeCell ref="AB89:AE89"/>
    <mergeCell ref="AB90:AE90"/>
    <mergeCell ref="AB91:AE91"/>
    <mergeCell ref="AB92:AE92"/>
    <mergeCell ref="AB98:AE98"/>
    <mergeCell ref="AB99:AE99"/>
    <mergeCell ref="AJ105:AM105"/>
    <mergeCell ref="AF104:AI104"/>
    <mergeCell ref="AF103:AI103"/>
    <mergeCell ref="AF97:AI97"/>
    <mergeCell ref="AF94:AI94"/>
    <mergeCell ref="AB93:AE93"/>
    <mergeCell ref="V80:X81"/>
    <mergeCell ref="Z80:AA81"/>
    <mergeCell ref="AB80:AE81"/>
    <mergeCell ref="AF81:AI81"/>
    <mergeCell ref="AJ112:AM112"/>
    <mergeCell ref="AF80:AM80"/>
    <mergeCell ref="AF100:AI100"/>
    <mergeCell ref="AB100:AE100"/>
    <mergeCell ref="AJ99:AM99"/>
    <mergeCell ref="AJ100:AM100"/>
    <mergeCell ref="Z87:AA87"/>
    <mergeCell ref="Z88:AA88"/>
    <mergeCell ref="Z89:AA89"/>
    <mergeCell ref="Z90:AA90"/>
    <mergeCell ref="Z82:AA82"/>
    <mergeCell ref="Z83:AA83"/>
    <mergeCell ref="Z84:AA84"/>
    <mergeCell ref="Z85:AA85"/>
    <mergeCell ref="Z86:AA86"/>
    <mergeCell ref="AJ106:AM106"/>
    <mergeCell ref="AJ103:AM103"/>
    <mergeCell ref="AJ101:AM101"/>
    <mergeCell ref="AF101:AI101"/>
    <mergeCell ref="AF99:AI99"/>
    <mergeCell ref="P129:T129"/>
    <mergeCell ref="U129:X129"/>
    <mergeCell ref="Y129:AB129"/>
    <mergeCell ref="AC129:AF129"/>
    <mergeCell ref="G77:H77"/>
    <mergeCell ref="A92:J92"/>
    <mergeCell ref="V100:X100"/>
    <mergeCell ref="V102:X102"/>
    <mergeCell ref="AF83:AI83"/>
    <mergeCell ref="AF82:AI82"/>
    <mergeCell ref="AB82:AE82"/>
    <mergeCell ref="AB83:AE83"/>
    <mergeCell ref="Z91:AA91"/>
    <mergeCell ref="Z92:AA92"/>
    <mergeCell ref="Z93:AA93"/>
    <mergeCell ref="AF98:AI98"/>
    <mergeCell ref="Z99:AA99"/>
    <mergeCell ref="Z94:AA94"/>
    <mergeCell ref="V85:X85"/>
    <mergeCell ref="V95:X95"/>
    <mergeCell ref="V96:X96"/>
    <mergeCell ref="V97:X97"/>
    <mergeCell ref="V99:X99"/>
    <mergeCell ref="Y80:Y81"/>
  </mergeCells>
  <conditionalFormatting sqref="B32:AN32">
    <cfRule type="expression" dxfId="6" priority="34">
      <formula>AND($Z$29&lt;&gt;"Ano")</formula>
    </cfRule>
  </conditionalFormatting>
  <conditionalFormatting sqref="F168:J168">
    <cfRule type="expression" dxfId="5" priority="15">
      <formula>AND($J$168&lt;&gt;0)</formula>
    </cfRule>
  </conditionalFormatting>
  <conditionalFormatting sqref="I112:K112">
    <cfRule type="expression" dxfId="4" priority="2">
      <formula>AND($AT$112=0)</formula>
    </cfRule>
  </conditionalFormatting>
  <conditionalFormatting sqref="I114:AG114">
    <cfRule type="expression" dxfId="3" priority="1">
      <formula>AND($AT$112&gt;0)</formula>
    </cfRule>
  </conditionalFormatting>
  <conditionalFormatting sqref="V82:X110">
    <cfRule type="expression" dxfId="2" priority="4">
      <formula>AND(OR($G$77="",$G$77="Ne"))</formula>
    </cfRule>
  </conditionalFormatting>
  <conditionalFormatting sqref="AB138 AD138:AI138">
    <cfRule type="expression" dxfId="1" priority="36">
      <formula>AND($AF$138&lt;&gt;0)</formula>
    </cfRule>
  </conditionalFormatting>
  <conditionalFormatting sqref="AF111:AI111">
    <cfRule type="expression" dxfId="0" priority="35">
      <formula>AND($AT$111=1)</formula>
    </cfRule>
  </conditionalFormatting>
  <dataValidations xWindow="234" yWindow="464" count="10">
    <dataValidation type="list" allowBlank="1" showInputMessage="1" showErrorMessage="1" errorTitle="Zvolte ANO/NE (!)" sqref="Z29 G77" xr:uid="{00000000-0002-0000-0000-000000000000}">
      <formula1>"Ano,Ne"</formula1>
    </dataValidation>
    <dataValidation type="list" allowBlank="1" showInputMessage="1" showErrorMessage="1" error="Zvolte z povolených možností!" prompt="Vyberte z nabídky" sqref="K82:Q111 Y111:AA111 R111:U111" xr:uid="{00000000-0002-0000-0000-000001000000}">
      <formula1>kategorie</formula1>
    </dataValidation>
    <dataValidation allowBlank="1" showInputMessage="1" showErrorMessage="1" prompt="uveďte stručný popis o jaký údaj jde" sqref="A111:J111" xr:uid="{00000000-0002-0000-0000-000002000000}"/>
    <dataValidation allowBlank="1" showInputMessage="1" showErrorMessage="1" error="Zvolte z povolených možností!" promptTitle="Cena v měně pořízení vč. DPH" prompt="Bez DPH uvádějte plnění osvobozené od daně nebo plnění, kde DPH není hrazena dodavateli (přenesená daňová povinnost, samovyměření daně při nákupu z jiné země EU)." sqref="R82:U110" xr:uid="{00000000-0002-0000-0000-000003000000}"/>
    <dataValidation type="list" allowBlank="1" showInputMessage="1" showErrorMessage="1" error="Zvolte z povolených možností!" promptTitle="Vyplnit jen u výdajů v cizí měně" prompt="Vyberte kód měny z nabídky" sqref="Y82:Y110" xr:uid="{00000000-0002-0000-0000-000004000000}">
      <formula1>měna</formula1>
    </dataValidation>
    <dataValidation allowBlank="1" showInputMessage="1" showErrorMessage="1" promptTitle="Stručný popis výdaje" prompt="Např. CNC obráběcí stroj, stavební bagr pásový kategorie 6-30 tun, stavební materiál apod." sqref="A82:J110" xr:uid="{00000000-0002-0000-0000-000005000000}"/>
    <dataValidation allowBlank="1" showInputMessage="1" showErrorMessage="1" promptTitle="Bude hrazeno úvěrem NRB" prompt="Uvádí se v Kč." sqref="AF82:AI110" xr:uid="{00000000-0002-0000-0000-000006000000}"/>
    <dataValidation allowBlank="1" showInputMessage="1" showErrorMessage="1" promptTitle="Vyplní pouze plátce DPH" prompt="Vyplňte, pokud bude DPH hrazena dodavateli, též plátci DPH. V ostatních případech (pořízení od neplátce, přenesená daňová povinnost, samovyměření daně při nákupu z jiné země EU, plnění osvobozené od DPH) ponechat prázdné." sqref="V82:X110" xr:uid="{00000000-0002-0000-0000-000008000000}"/>
    <dataValidation allowBlank="1" showInputMessage="1" showErrorMessage="1" promptTitle="Jen cizí měny" prompt="Vyplňuje se, pokud jsou v tabulce výše uvedeny i výdaje v cizí měně. Lze vyplnit až po podání žádosti o zvýhodnění úvěr, správné datum Vám sdělí pracovník NRB." sqref="I112:K112" xr:uid="{00000000-0002-0000-0000-000009000000}"/>
    <dataValidation allowBlank="1" showInputMessage="1" showErrorMessage="1" error="Zvolte z povolených možností!" promptTitle="Vyplnit jen u výdajů v cizí měně" prompt="Používá se kurz devizového trhu ČNB ke dni podání žádosti o úvěr NRB. Po vyplnění data podání žádosti do pole pod touto tabulkou se zobrazí link na správné kurzy." sqref="Z82:AA110" xr:uid="{00000000-0002-0000-0000-00000A000000}"/>
  </dataValidations>
  <pageMargins left="0.6692913385826772" right="0.55118110236220474" top="0.78740157480314965" bottom="0.55118110236220474" header="0.31496062992125984" footer="0.31496062992125984"/>
  <pageSetup paperSize="9" scale="84" orientation="landscape" r:id="rId1"/>
  <headerFooter>
    <oddFooter>&amp;L&amp;"Arial,Obyčejné"&amp;6verze šablony 1.0&amp;C&amp;9&amp;P.</oddFooter>
  </headerFooter>
  <rowBreaks count="7" manualBreakCount="7">
    <brk id="25" max="39" man="1"/>
    <brk id="42" max="39" man="1"/>
    <brk id="60" max="39" man="1"/>
    <brk id="74" max="39" man="1"/>
    <brk id="115" max="39" man="1"/>
    <brk id="144" max="39" man="1"/>
    <brk id="176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5"/>
  <sheetViews>
    <sheetView workbookViewId="0">
      <pane ySplit="1" topLeftCell="A2" activePane="bottomLeft" state="frozen"/>
      <selection pane="bottomLeft" activeCell="B9" sqref="B9"/>
    </sheetView>
  </sheetViews>
  <sheetFormatPr defaultColWidth="9.140625" defaultRowHeight="12.75" x14ac:dyDescent="0.2"/>
  <cols>
    <col min="1" max="1" width="9.140625" style="95"/>
    <col min="2" max="2" width="32.140625" style="95" customWidth="1"/>
    <col min="3" max="3" width="98.7109375" style="95" customWidth="1"/>
    <col min="4" max="4" width="5.28515625" style="95" customWidth="1"/>
    <col min="5" max="5" width="42.140625" style="95" customWidth="1"/>
    <col min="6" max="16384" width="9.140625" style="95"/>
  </cols>
  <sheetData>
    <row r="1" spans="2:5" x14ac:dyDescent="0.2">
      <c r="B1" s="94" t="s">
        <v>54</v>
      </c>
      <c r="C1" s="94" t="s">
        <v>59</v>
      </c>
      <c r="D1" s="94" t="s">
        <v>99</v>
      </c>
      <c r="E1" s="94" t="s">
        <v>167</v>
      </c>
    </row>
    <row r="2" spans="2:5" x14ac:dyDescent="0.2">
      <c r="B2" s="96" t="s">
        <v>68</v>
      </c>
      <c r="C2" s="96" t="s">
        <v>75</v>
      </c>
      <c r="D2" s="95" t="s">
        <v>98</v>
      </c>
      <c r="E2" s="95" t="s">
        <v>168</v>
      </c>
    </row>
    <row r="3" spans="2:5" x14ac:dyDescent="0.2">
      <c r="B3" s="96" t="s">
        <v>175</v>
      </c>
      <c r="C3" s="96" t="s">
        <v>149</v>
      </c>
      <c r="D3" s="95" t="s">
        <v>100</v>
      </c>
      <c r="E3" s="95" t="s">
        <v>169</v>
      </c>
    </row>
    <row r="4" spans="2:5" x14ac:dyDescent="0.2">
      <c r="B4" s="96" t="s">
        <v>176</v>
      </c>
      <c r="C4" s="96" t="s">
        <v>163</v>
      </c>
      <c r="D4" s="95" t="s">
        <v>101</v>
      </c>
      <c r="E4" s="95" t="s">
        <v>170</v>
      </c>
    </row>
    <row r="5" spans="2:5" x14ac:dyDescent="0.2">
      <c r="B5" s="97" t="s">
        <v>177</v>
      </c>
      <c r="C5" s="97" t="s">
        <v>207</v>
      </c>
      <c r="D5" s="95" t="s">
        <v>102</v>
      </c>
      <c r="E5" s="95" t="s">
        <v>171</v>
      </c>
    </row>
    <row r="6" spans="2:5" x14ac:dyDescent="0.2">
      <c r="B6" s="97" t="s">
        <v>199</v>
      </c>
      <c r="C6" s="97" t="s">
        <v>76</v>
      </c>
      <c r="D6" s="95" t="s">
        <v>104</v>
      </c>
      <c r="E6" s="95" t="s">
        <v>172</v>
      </c>
    </row>
    <row r="7" spans="2:5" x14ac:dyDescent="0.2">
      <c r="B7" s="96" t="s">
        <v>55</v>
      </c>
      <c r="C7" s="97" t="str">
        <f>CONCATENATE("výše zvýhodněného úvěru musí být v rozmezí ",projekt!AT118," - ",projekt!AT119," mil. Kč")</f>
        <v>výše zvýhodněného úvěru musí být v rozmezí 0,25 - 100 mil. Kč</v>
      </c>
      <c r="D7" s="95" t="s">
        <v>103</v>
      </c>
    </row>
    <row r="8" spans="2:5" x14ac:dyDescent="0.2">
      <c r="B8" s="96" t="s">
        <v>178</v>
      </c>
      <c r="C8" s="98" t="s">
        <v>140</v>
      </c>
      <c r="D8" s="95" t="s">
        <v>117</v>
      </c>
    </row>
    <row r="9" spans="2:5" x14ac:dyDescent="0.2">
      <c r="B9" s="95" t="s">
        <v>234</v>
      </c>
      <c r="C9" s="96" t="s">
        <v>77</v>
      </c>
      <c r="D9" s="95" t="s">
        <v>105</v>
      </c>
      <c r="E9" s="100" t="s">
        <v>227</v>
      </c>
    </row>
    <row r="10" spans="2:5" ht="15" x14ac:dyDescent="0.25">
      <c r="B10" s="96" t="s">
        <v>2</v>
      </c>
      <c r="C10" s="99" t="s">
        <v>233</v>
      </c>
      <c r="D10" s="95" t="s">
        <v>106</v>
      </c>
      <c r="E10" s="124" t="s">
        <v>228</v>
      </c>
    </row>
    <row r="11" spans="2:5" x14ac:dyDescent="0.2">
      <c r="B11" s="96" t="s">
        <v>56</v>
      </c>
      <c r="C11" s="97" t="s">
        <v>80</v>
      </c>
      <c r="D11" s="95" t="s">
        <v>98</v>
      </c>
      <c r="E11" s="95" t="str">
        <f>CONCATENATE(E10,CONCATENATE(E12,".",E13,".",E14))</f>
        <v>https://www.cnb.cz/cs/financni-trhy/devizovy-trh/kurzy-devizoveho-trhu/kurzy-devizoveho-trhu/index.html?date=0.1.1900</v>
      </c>
    </row>
    <row r="12" spans="2:5" x14ac:dyDescent="0.2">
      <c r="B12" s="96" t="s">
        <v>57</v>
      </c>
      <c r="C12" s="97" t="s">
        <v>198</v>
      </c>
      <c r="D12" s="95" t="s">
        <v>108</v>
      </c>
      <c r="E12" s="95">
        <f>DAY(projekt!I112)</f>
        <v>0</v>
      </c>
    </row>
    <row r="13" spans="2:5" x14ac:dyDescent="0.2">
      <c r="B13" s="96" t="s">
        <v>150</v>
      </c>
      <c r="C13" s="97" t="s">
        <v>133</v>
      </c>
      <c r="D13" s="95" t="s">
        <v>109</v>
      </c>
      <c r="E13" s="95">
        <f>MONTH(projekt!I112)</f>
        <v>1</v>
      </c>
    </row>
    <row r="14" spans="2:5" x14ac:dyDescent="0.2">
      <c r="C14" s="97" t="s">
        <v>132</v>
      </c>
      <c r="D14" s="95" t="s">
        <v>118</v>
      </c>
      <c r="E14" s="95">
        <f>YEAR(projekt!I112)</f>
        <v>1900</v>
      </c>
    </row>
    <row r="15" spans="2:5" x14ac:dyDescent="0.2">
      <c r="B15" s="100" t="s">
        <v>154</v>
      </c>
      <c r="C15" s="97" t="s">
        <v>135</v>
      </c>
      <c r="D15" s="95" t="s">
        <v>129</v>
      </c>
    </row>
    <row r="16" spans="2:5" x14ac:dyDescent="0.2">
      <c r="B16" s="96" t="s">
        <v>151</v>
      </c>
      <c r="C16" s="97" t="s">
        <v>134</v>
      </c>
      <c r="D16" s="95" t="s">
        <v>111</v>
      </c>
    </row>
    <row r="17" spans="2:4" x14ac:dyDescent="0.2">
      <c r="B17" s="96" t="s">
        <v>152</v>
      </c>
      <c r="C17" s="97" t="s">
        <v>142</v>
      </c>
      <c r="D17" s="95" t="s">
        <v>113</v>
      </c>
    </row>
    <row r="18" spans="2:4" x14ac:dyDescent="0.2">
      <c r="C18" s="97" t="s">
        <v>143</v>
      </c>
      <c r="D18" s="95" t="s">
        <v>110</v>
      </c>
    </row>
    <row r="19" spans="2:4" x14ac:dyDescent="0.2">
      <c r="C19" s="97" t="s">
        <v>147</v>
      </c>
      <c r="D19" s="95" t="s">
        <v>112</v>
      </c>
    </row>
    <row r="20" spans="2:4" x14ac:dyDescent="0.2">
      <c r="C20" s="97" t="s">
        <v>165</v>
      </c>
      <c r="D20" s="95" t="s">
        <v>114</v>
      </c>
    </row>
    <row r="21" spans="2:4" x14ac:dyDescent="0.2">
      <c r="C21" s="97" t="s">
        <v>164</v>
      </c>
      <c r="D21" s="95" t="s">
        <v>116</v>
      </c>
    </row>
    <row r="22" spans="2:4" x14ac:dyDescent="0.2">
      <c r="C22" s="97" t="s">
        <v>230</v>
      </c>
      <c r="D22" s="95" t="s">
        <v>120</v>
      </c>
    </row>
    <row r="23" spans="2:4" x14ac:dyDescent="0.2">
      <c r="B23" s="96"/>
      <c r="C23" s="97" t="s">
        <v>145</v>
      </c>
      <c r="D23" s="95" t="s">
        <v>119</v>
      </c>
    </row>
    <row r="24" spans="2:4" ht="36.6" customHeight="1" x14ac:dyDescent="0.2">
      <c r="B24" s="96"/>
      <c r="C24" s="101" t="s">
        <v>232</v>
      </c>
      <c r="D24" s="95" t="s">
        <v>122</v>
      </c>
    </row>
    <row r="25" spans="2:4" x14ac:dyDescent="0.2">
      <c r="B25" s="96"/>
      <c r="C25" s="95" t="s">
        <v>206</v>
      </c>
      <c r="D25" s="95" t="s">
        <v>123</v>
      </c>
    </row>
    <row r="26" spans="2:4" x14ac:dyDescent="0.2">
      <c r="C26" s="95" t="s">
        <v>208</v>
      </c>
      <c r="D26" s="95" t="s">
        <v>107</v>
      </c>
    </row>
    <row r="27" spans="2:4" x14ac:dyDescent="0.2">
      <c r="C27" s="95" t="s">
        <v>203</v>
      </c>
      <c r="D27" s="95" t="s">
        <v>124</v>
      </c>
    </row>
    <row r="28" spans="2:4" x14ac:dyDescent="0.2">
      <c r="C28" s="95" t="s">
        <v>210</v>
      </c>
      <c r="D28" s="95" t="s">
        <v>125</v>
      </c>
    </row>
    <row r="29" spans="2:4" x14ac:dyDescent="0.2">
      <c r="C29" s="95" t="s">
        <v>229</v>
      </c>
      <c r="D29" s="95" t="s">
        <v>126</v>
      </c>
    </row>
    <row r="30" spans="2:4" x14ac:dyDescent="0.2">
      <c r="D30" s="95" t="s">
        <v>128</v>
      </c>
    </row>
    <row r="31" spans="2:4" x14ac:dyDescent="0.2">
      <c r="D31" s="95" t="s">
        <v>127</v>
      </c>
    </row>
    <row r="32" spans="2:4" x14ac:dyDescent="0.2">
      <c r="D32" s="95" t="s">
        <v>130</v>
      </c>
    </row>
    <row r="33" spans="4:4" x14ac:dyDescent="0.2">
      <c r="D33" s="95" t="s">
        <v>131</v>
      </c>
    </row>
    <row r="34" spans="4:4" x14ac:dyDescent="0.2">
      <c r="D34" s="95" t="s">
        <v>121</v>
      </c>
    </row>
    <row r="35" spans="4:4" x14ac:dyDescent="0.2">
      <c r="D35" s="95" t="s">
        <v>115</v>
      </c>
    </row>
  </sheetData>
  <sheetProtection algorithmName="SHA-512" hashValue="ocwXZGAIuUQNQJ+1ZKZ4qh34XB+2RpdLganfeEoh3MejgVrrZ7MR6Mf9rKHqFTr5A9Ea7wdULZ9UTcmk7UmEOQ==" saltValue="xb4gWW/TNJGxRhm1uJnVcQ==" spinCount="100000" sheet="1" selectLockedCells="1" selectUnlockedCells="1"/>
  <hyperlinks>
    <hyperlink ref="E10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projekt</vt:lpstr>
      <vt:lpstr>_vst</vt:lpstr>
      <vt:lpstr>kategorie</vt:lpstr>
      <vt:lpstr>měna</vt:lpstr>
      <vt:lpstr>projekt!Oblast_tisku</vt:lpstr>
      <vt:lpstr>zadatel</vt:lpstr>
      <vt:lpstr>zamereni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Šefčík Jiří Bc.</cp:lastModifiedBy>
  <cp:lastPrinted>2021-05-26T14:47:00Z</cp:lastPrinted>
  <dcterms:created xsi:type="dcterms:W3CDTF">2014-10-10T08:25:14Z</dcterms:created>
  <dcterms:modified xsi:type="dcterms:W3CDTF">2025-02-07T11:30:14Z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2024-10-29T08:49:50Z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2e8888bf-2dba-4e1e-9908-240c0216cdf6</vt:lpwstr>
  </property>
  <property fmtid="{D5CDD505-2E9C-101B-9397-08002B2CF9AE}" pid="8" name="MSIP_Label_9cdfe1c1-b1b6-43c7-bd25-dc909155e0b9_ContentBits">
    <vt:lpwstr>0</vt:lpwstr>
  </property>
</Properties>
</file>