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RO\OVM\_1_Nové produkty_2022\_MEZZANIN\Žádost\"/>
    </mc:Choice>
  </mc:AlternateContent>
  <bookViews>
    <workbookView xWindow="0" yWindow="0" windowWidth="23040" windowHeight="9060"/>
  </bookViews>
  <sheets>
    <sheet name="příloha PP" sheetId="1" r:id="rId1"/>
    <sheet name="_vst" sheetId="2" r:id="rId2"/>
  </sheets>
  <definedNames>
    <definedName name="kategorie">_vst!$B$2:$B$12</definedName>
    <definedName name="měna">_vst!$D$2:$D$35</definedName>
    <definedName name="_xlnm.Print_Area" localSheetId="0">'příloha PP'!$A$1:$AN$194</definedName>
    <definedName name="pronájem">_vst!$B$32:$B$33</definedName>
    <definedName name="zamereni">_vst!$B$21:$B$28</definedName>
  </definedNames>
  <calcPr calcId="162913"/>
</workbook>
</file>

<file path=xl/calcChain.xml><?xml version="1.0" encoding="utf-8"?>
<calcChain xmlns="http://schemas.openxmlformats.org/spreadsheetml/2006/main">
  <c r="Y109" i="1" l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AR82" i="1" l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81" i="1"/>
  <c r="Y128" i="1"/>
  <c r="Y127" i="1"/>
  <c r="AN27" i="1" l="1"/>
  <c r="AN32" i="1"/>
  <c r="AK30" i="1" l="1"/>
  <c r="T25" i="1"/>
  <c r="A162" i="1" l="1"/>
  <c r="A157" i="1"/>
  <c r="A152" i="1"/>
  <c r="AW115" i="1" l="1"/>
  <c r="AW114" i="1"/>
  <c r="C7" i="2" l="1"/>
  <c r="AC125" i="1" l="1"/>
  <c r="Y125" i="1"/>
  <c r="AV82" i="1" l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P125" i="1"/>
  <c r="U125" i="1" s="1"/>
  <c r="AW81" i="1"/>
  <c r="P129" i="1" l="1"/>
  <c r="AV110" i="1"/>
  <c r="R114" i="1" s="1"/>
  <c r="AS108" i="1"/>
  <c r="AT108" i="1"/>
  <c r="AU108" i="1"/>
  <c r="AK108" i="1"/>
  <c r="AG110" i="1"/>
  <c r="AC110" i="1"/>
  <c r="AR110" i="1" l="1"/>
  <c r="AO108" i="1"/>
  <c r="AC119" i="1"/>
  <c r="P119" i="1"/>
  <c r="AO110" i="1" l="1"/>
  <c r="P122" i="1"/>
  <c r="AC129" i="1" l="1"/>
  <c r="AC133" i="1"/>
  <c r="AC132" i="1"/>
  <c r="AC131" i="1"/>
  <c r="AC128" i="1"/>
  <c r="AC127" i="1"/>
  <c r="AC124" i="1"/>
  <c r="AC123" i="1"/>
  <c r="AC122" i="1"/>
  <c r="Y126" i="1"/>
  <c r="Y124" i="1"/>
  <c r="Y123" i="1"/>
  <c r="Y119" i="1"/>
  <c r="P133" i="1"/>
  <c r="P132" i="1"/>
  <c r="P131" i="1"/>
  <c r="P128" i="1"/>
  <c r="U128" i="1" s="1"/>
  <c r="P127" i="1"/>
  <c r="P124" i="1"/>
  <c r="P123" i="1"/>
  <c r="U123" i="1" s="1"/>
  <c r="U119" i="1"/>
  <c r="AT91" i="1"/>
  <c r="AU91" i="1"/>
  <c r="AT92" i="1"/>
  <c r="AU92" i="1"/>
  <c r="AT93" i="1"/>
  <c r="AU93" i="1"/>
  <c r="AT94" i="1"/>
  <c r="AU94" i="1"/>
  <c r="AT95" i="1"/>
  <c r="AU95" i="1"/>
  <c r="AT96" i="1"/>
  <c r="AU96" i="1"/>
  <c r="AT97" i="1"/>
  <c r="AU97" i="1"/>
  <c r="AT98" i="1"/>
  <c r="AU98" i="1"/>
  <c r="AT99" i="1"/>
  <c r="AU99" i="1"/>
  <c r="AT100" i="1"/>
  <c r="AU100" i="1"/>
  <c r="AT101" i="1"/>
  <c r="AU101" i="1"/>
  <c r="AT102" i="1"/>
  <c r="AU102" i="1"/>
  <c r="AT103" i="1"/>
  <c r="AU103" i="1"/>
  <c r="AT104" i="1"/>
  <c r="AU104" i="1"/>
  <c r="AT105" i="1"/>
  <c r="AU105" i="1"/>
  <c r="AT106" i="1"/>
  <c r="AU106" i="1"/>
  <c r="AT107" i="1"/>
  <c r="AU107" i="1"/>
  <c r="AT109" i="1"/>
  <c r="AU109" i="1"/>
  <c r="AS92" i="1"/>
  <c r="AS94" i="1"/>
  <c r="AS96" i="1"/>
  <c r="AS97" i="1"/>
  <c r="AS98" i="1"/>
  <c r="AS99" i="1"/>
  <c r="AS100" i="1"/>
  <c r="AS102" i="1"/>
  <c r="AS103" i="1"/>
  <c r="AS104" i="1"/>
  <c r="AS105" i="1"/>
  <c r="AS109" i="1"/>
  <c r="AS91" i="1"/>
  <c r="AS93" i="1"/>
  <c r="AS95" i="1"/>
  <c r="AS101" i="1"/>
  <c r="AS106" i="1"/>
  <c r="AS107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9" i="1"/>
  <c r="AK81" i="1"/>
  <c r="AU82" i="1"/>
  <c r="AU83" i="1"/>
  <c r="AU84" i="1"/>
  <c r="AU85" i="1"/>
  <c r="AU86" i="1"/>
  <c r="AU87" i="1"/>
  <c r="AU88" i="1"/>
  <c r="AU89" i="1"/>
  <c r="AU90" i="1"/>
  <c r="AU81" i="1"/>
  <c r="AS88" i="1"/>
  <c r="AS82" i="1"/>
  <c r="AS83" i="1"/>
  <c r="AS84" i="1"/>
  <c r="AS85" i="1"/>
  <c r="AS86" i="1"/>
  <c r="AS87" i="1"/>
  <c r="AS89" i="1"/>
  <c r="AS90" i="1"/>
  <c r="AS81" i="1"/>
  <c r="AT82" i="1"/>
  <c r="AT83" i="1"/>
  <c r="AT84" i="1"/>
  <c r="AT85" i="1"/>
  <c r="AT86" i="1"/>
  <c r="AT87" i="1"/>
  <c r="AT88" i="1"/>
  <c r="AT89" i="1"/>
  <c r="AT90" i="1"/>
  <c r="AT81" i="1"/>
  <c r="AK82" i="1"/>
  <c r="AK83" i="1"/>
  <c r="AK84" i="1"/>
  <c r="AK85" i="1"/>
  <c r="AK86" i="1"/>
  <c r="AK87" i="1"/>
  <c r="AK88" i="1"/>
  <c r="AK89" i="1"/>
  <c r="AK90" i="1"/>
  <c r="AY81" i="1" l="1"/>
  <c r="AJ116" i="1" s="1"/>
  <c r="AO105" i="1"/>
  <c r="AO103" i="1"/>
  <c r="AG125" i="1"/>
  <c r="Y121" i="1"/>
  <c r="AC121" i="1"/>
  <c r="P121" i="1"/>
  <c r="AO107" i="1"/>
  <c r="AO85" i="1"/>
  <c r="AO86" i="1"/>
  <c r="AO102" i="1"/>
  <c r="AO92" i="1"/>
  <c r="AO97" i="1"/>
  <c r="AO96" i="1"/>
  <c r="AO100" i="1"/>
  <c r="AO89" i="1"/>
  <c r="AO88" i="1"/>
  <c r="AO84" i="1"/>
  <c r="AO106" i="1"/>
  <c r="AO109" i="1"/>
  <c r="AO87" i="1"/>
  <c r="AO83" i="1"/>
  <c r="AO99" i="1"/>
  <c r="AO95" i="1"/>
  <c r="AO93" i="1"/>
  <c r="AO91" i="1"/>
  <c r="AO98" i="1"/>
  <c r="AO94" i="1"/>
  <c r="AO90" i="1"/>
  <c r="AO104" i="1"/>
  <c r="AG131" i="1"/>
  <c r="AO101" i="1"/>
  <c r="AO82" i="1"/>
  <c r="AO81" i="1"/>
  <c r="AG133" i="1"/>
  <c r="AG132" i="1"/>
  <c r="AG129" i="1"/>
  <c r="P130" i="1"/>
  <c r="P126" i="1"/>
  <c r="AG128" i="1"/>
  <c r="AG124" i="1"/>
  <c r="AK110" i="1"/>
  <c r="AK111" i="1" s="1"/>
  <c r="AG122" i="1"/>
  <c r="AG119" i="1"/>
  <c r="AG123" i="1"/>
  <c r="AG127" i="1"/>
  <c r="AC130" i="1"/>
  <c r="AC126" i="1"/>
  <c r="AG121" i="1" l="1"/>
  <c r="AG130" i="1"/>
  <c r="AG126" i="1"/>
  <c r="Y120" i="1"/>
  <c r="AC120" i="1"/>
  <c r="AC134" i="1" s="1"/>
  <c r="AG120" i="1" l="1"/>
  <c r="AG134" i="1" s="1"/>
  <c r="Y134" i="1"/>
  <c r="U127" i="1"/>
  <c r="U124" i="1"/>
  <c r="U126" i="1" l="1"/>
  <c r="U121" i="1"/>
  <c r="AG137" i="1"/>
  <c r="AC136" i="1" s="1"/>
  <c r="A145" i="1"/>
  <c r="A148" i="1"/>
  <c r="P120" i="1" l="1"/>
  <c r="P134" i="1" s="1"/>
  <c r="A167" i="1"/>
  <c r="J167" i="1" l="1"/>
  <c r="N167" i="1" s="1"/>
  <c r="AR167" i="1"/>
  <c r="U120" i="1"/>
  <c r="U134" i="1" s="1"/>
  <c r="O139" i="1" l="1"/>
  <c r="T139" i="1" s="1"/>
</calcChain>
</file>

<file path=xl/sharedStrings.xml><?xml version="1.0" encoding="utf-8"?>
<sst xmlns="http://schemas.openxmlformats.org/spreadsheetml/2006/main" count="239" uniqueCount="221">
  <si>
    <t>Obchodní firma/ název/ jméno žadatele</t>
  </si>
  <si>
    <t>Projekt</t>
  </si>
  <si>
    <t>- vedení společnosti, její stabilita a zkušenosti</t>
  </si>
  <si>
    <t>Dlouhodobý finanční majetek</t>
  </si>
  <si>
    <t>Oběžná aktiva celkem</t>
  </si>
  <si>
    <t>pohledávky</t>
  </si>
  <si>
    <t>Ostatní výdaje projektu</t>
  </si>
  <si>
    <t>Výdaje celkem</t>
  </si>
  <si>
    <t>z toho:</t>
  </si>
  <si>
    <t>zásoby</t>
  </si>
  <si>
    <t>Vlastní zdroje žadatele</t>
  </si>
  <si>
    <t>Jiné úvěry</t>
  </si>
  <si>
    <t>Úvěrující společnost</t>
  </si>
  <si>
    <t>Datum poskytnutí</t>
  </si>
  <si>
    <t>Datum splatnosti</t>
  </si>
  <si>
    <t>Výše úvěru (Kč)</t>
  </si>
  <si>
    <t>Dotace a jiné podpory</t>
  </si>
  <si>
    <t>Název programu podpory</t>
  </si>
  <si>
    <t>Forma podpory</t>
  </si>
  <si>
    <t>Ostatní zdroje</t>
  </si>
  <si>
    <t>Výše (Kč)</t>
  </si>
  <si>
    <t>Hlavní dodavatelé</t>
  </si>
  <si>
    <t>Název dodavatele</t>
  </si>
  <si>
    <t>Název odběratele</t>
  </si>
  <si>
    <t>1. rok</t>
  </si>
  <si>
    <t>2. rok</t>
  </si>
  <si>
    <t>3. rok</t>
  </si>
  <si>
    <t>Výše podpory (Kč)</t>
  </si>
  <si>
    <t>Objem (Kč)</t>
  </si>
  <si>
    <t>b)</t>
  </si>
  <si>
    <t>c)</t>
  </si>
  <si>
    <t>d)</t>
  </si>
  <si>
    <t>e)</t>
  </si>
  <si>
    <t>Technicko-technologická charakteristika projektu (popis výrobního či jiného procesu, výkonové parametry)</t>
  </si>
  <si>
    <t>f)</t>
  </si>
  <si>
    <t>g)</t>
  </si>
  <si>
    <t>h)</t>
  </si>
  <si>
    <t>i)</t>
  </si>
  <si>
    <t>j)</t>
  </si>
  <si>
    <t>k)</t>
  </si>
  <si>
    <t>l)</t>
  </si>
  <si>
    <t>m)</t>
  </si>
  <si>
    <t>Personální zajištění projektu, noví zaměstnanci atd.</t>
  </si>
  <si>
    <t>Detailní rozbor provozních nákladů od náběhu projektu do horizontu 36 měsíců, kalkulace hlavních nákladových položek</t>
  </si>
  <si>
    <t>n)</t>
  </si>
  <si>
    <t>Hlavní předpoklady úspěšnosti projektu - silné stránky, rizika projektu (návaznost na jiné podnikatelské aktivity s nadstandardní úrovní vztahů, zapojení rodinných příslušníků atd.)</t>
  </si>
  <si>
    <t>Zvýhodněný úvěr</t>
  </si>
  <si>
    <t>a)</t>
  </si>
  <si>
    <t>IČO</t>
  </si>
  <si>
    <t>Dlouhodobý hmotný majetek (resp. hmotný majetek)</t>
  </si>
  <si>
    <t>Celkem</t>
  </si>
  <si>
    <t xml:space="preserve">z toho: </t>
  </si>
  <si>
    <t>pořízení nezastavěných pozemků</t>
  </si>
  <si>
    <t>Způsobilé výdaje projektu</t>
  </si>
  <si>
    <t>-</t>
  </si>
  <si>
    <t>3. Dodavatelsko-odběratelské vztahy (tři největší podle údajů za poslední uzavřený rok)</t>
  </si>
  <si>
    <t>Hlavní odběratelé</t>
  </si>
  <si>
    <t>stroje a zařízení celkem</t>
  </si>
  <si>
    <t>nové stroje a zařízení</t>
  </si>
  <si>
    <t>použité stroje a zařízení (vč. repasovaných)</t>
  </si>
  <si>
    <t>(max. 45 %)</t>
  </si>
  <si>
    <t>Výdaj</t>
  </si>
  <si>
    <t>Kategorie</t>
  </si>
  <si>
    <t>Nové stroje a zařízení</t>
  </si>
  <si>
    <t>Zásoby</t>
  </si>
  <si>
    <t>Pohledávky</t>
  </si>
  <si>
    <t>Nezastavěné pozemky</t>
  </si>
  <si>
    <t>Použité/repasované stroje a zařízení</t>
  </si>
  <si>
    <t>nelze ZVÚ?</t>
  </si>
  <si>
    <t>ZÚV+BÚV&gt;částka?</t>
  </si>
  <si>
    <t>Hlášky</t>
  </si>
  <si>
    <t>ZÚV i BÚV?</t>
  </si>
  <si>
    <t>použit ZÚV?</t>
  </si>
  <si>
    <t>výdaje nejsou kryty zdroji</t>
  </si>
  <si>
    <t>Jinými zdroji</t>
  </si>
  <si>
    <t>2. Předpokládané výdaje na realizaci projektu a jejich financování</t>
  </si>
  <si>
    <r>
      <t>2b) Souhrnné údaje o výdajích na realizaci projektu</t>
    </r>
    <r>
      <rPr>
        <sz val="9"/>
        <rFont val="Arial"/>
        <family val="2"/>
        <charset val="238"/>
      </rPr>
      <t xml:space="preserve"> (údaje v Kč, vypočtené automaticky dle informací v bodě 2a)</t>
    </r>
  </si>
  <si>
    <t>Jiné zdroje</t>
  </si>
  <si>
    <t>Podíl Zvýhodněného úvěru na způsobilých výdajích projektu:</t>
  </si>
  <si>
    <t>nemovité věci celkem</t>
  </si>
  <si>
    <t>Zařazení</t>
  </si>
  <si>
    <t>Zdroj</t>
  </si>
  <si>
    <t>koupě zastavěných stavebních pozemků včetně staveb na nich umístěných</t>
  </si>
  <si>
    <t>Detailní rozbor tržeb po náběhu projektu do horizontu 36 měsíců</t>
  </si>
  <si>
    <t>Dlouhodobý nehmotný majetek</t>
  </si>
  <si>
    <t>Dlouhodobý nehmotný majetek (licence, know-how, software)</t>
  </si>
  <si>
    <t xml:space="preserve">Vstupy projektu (zajištěnost energie, vody, materiálu, zboží, hlavní dodavatelé - způsob zajištění) </t>
  </si>
  <si>
    <t>Dodavatelské zajištění realizace projektu (stavby, strojů, termíny dodávek, smluvní zajištění)</t>
  </si>
  <si>
    <t>Situace na trhu (postavení společnosti, stav konkurence, marketingové aktivity, konkurenční výhoda žadatele, perspektivy dalšího růstu trhu)</t>
  </si>
  <si>
    <t>o)</t>
  </si>
  <si>
    <t>Strategie dalšího rozvoje žadatele</t>
  </si>
  <si>
    <t>ZÚV v povoleném rozmezí?</t>
  </si>
  <si>
    <t>ZÚV min.</t>
  </si>
  <si>
    <t>ZÚV max.</t>
  </si>
  <si>
    <t>výdaj nelze hradit ze Zvýhodněného úvěru</t>
  </si>
  <si>
    <t>součet výdajů za jednotlivé zdroje přesahuje celkovou výši výdajů projektu</t>
  </si>
  <si>
    <t>zdroje financování jsou nižší než celkové výdaje projektu</t>
  </si>
  <si>
    <t>V</t>
  </si>
  <si>
    <t>dne</t>
  </si>
  <si>
    <t>vyberte ANO/NE</t>
  </si>
  <si>
    <t>Jméno a příjmení osoby oprávněné zastupovat žadatele</t>
  </si>
  <si>
    <t>Razítko, pokud je součástí podpisu žadatele</t>
  </si>
  <si>
    <t>Kurz</t>
  </si>
  <si>
    <t>Cizí
měna</t>
  </si>
  <si>
    <t>Je vyplněna cizí měna bez kurzu či naopak kurz bez identifikace cizí měny.</t>
  </si>
  <si>
    <t>Cizí měna rozpor</t>
  </si>
  <si>
    <t>Cizí měna?</t>
  </si>
  <si>
    <t>Jakákoliv chyba</t>
  </si>
  <si>
    <t>Datum, ke kterému byl stanoven kurz přepočtu z cizí měny</t>
  </si>
  <si>
    <t>Bude financován (údaje v Kč)</t>
  </si>
  <si>
    <t>1. Popis projektu</t>
  </si>
  <si>
    <r>
      <t xml:space="preserve">- v případě </t>
    </r>
    <r>
      <rPr>
        <b/>
        <i/>
        <sz val="9"/>
        <rFont val="Arial"/>
        <family val="2"/>
        <charset val="238"/>
      </rPr>
      <t>fyzické osoby</t>
    </r>
    <r>
      <rPr>
        <i/>
        <sz val="9"/>
        <rFont val="Arial"/>
        <family val="2"/>
        <charset val="238"/>
      </rPr>
      <t xml:space="preserve"> délka praxe v oboru, druh a délka předchozí praxe žadatele nebo odpovědného pracovníka(ů) využitelné pro projekt, zastupitelnost ve vedení;</t>
    </r>
  </si>
  <si>
    <r>
      <t xml:space="preserve">- v případě </t>
    </r>
    <r>
      <rPr>
        <b/>
        <i/>
        <sz val="9"/>
        <rFont val="Arial"/>
        <family val="2"/>
        <charset val="238"/>
      </rPr>
      <t xml:space="preserve">obchodní společnosti </t>
    </r>
    <r>
      <rPr>
        <i/>
        <sz val="9"/>
        <rFont val="Arial"/>
        <family val="2"/>
        <charset val="238"/>
      </rPr>
      <t>uvést tytéž údaje u maximálně 4 společníků firmy nebo vedoucích pracovníků, vztah mezi vlastníky a vedením,</t>
    </r>
  </si>
  <si>
    <t>Komentář ke všem zdrojům financování projektu (co tvoří vlastní zdroje, co tvoří cizí zdroje a jejich splatnost, existence podřízených závazků)</t>
  </si>
  <si>
    <t>Délka období čerpání</t>
  </si>
  <si>
    <t>(zbývá k zařazení:</t>
  </si>
  <si>
    <t>Odklad 1. splátky</t>
  </si>
  <si>
    <t>Délka splácení</t>
  </si>
  <si>
    <t>Historie a současnost žadatele, jeho další aktivity, vlastnictví certifikátu ISO či jiné normy, u začínajících podnikatelů důvody zahájení podnikatelské činnosti</t>
  </si>
  <si>
    <t xml:space="preserve">Profesní a osobní údaje o vlastnících / vedoucích pracovnících žadatele
</t>
  </si>
  <si>
    <t>Zabezpečení prodeje, hlavní odběratelé a jejich charakteristika (lze doložit zápisy z jednání, předbežnými nabídkami), informace k propagaci prodeje a informace k inkasu peněžních prostředků a formě plateb od odběratelů</t>
  </si>
  <si>
    <t>Výdaje celkem
(vč. DPH)</t>
  </si>
  <si>
    <r>
      <t>Předpoklad vynaložení výdajů</t>
    </r>
    <r>
      <rPr>
        <b/>
        <sz val="9"/>
        <rFont val="Arial"/>
        <family val="2"/>
        <charset val="238"/>
      </rPr>
      <t xml:space="preserve"> hrazených ze zvýhodněného úvěru</t>
    </r>
    <r>
      <rPr>
        <sz val="9"/>
        <rFont val="Arial"/>
        <family val="2"/>
        <charset val="238"/>
      </rPr>
      <t xml:space="preserve"> v jednotlivých letech realizace projektu</t>
    </r>
  </si>
  <si>
    <t>EUR</t>
  </si>
  <si>
    <t>Měny</t>
  </si>
  <si>
    <t>USD</t>
  </si>
  <si>
    <t>GBP</t>
  </si>
  <si>
    <t>AUD</t>
  </si>
  <si>
    <t>BRL</t>
  </si>
  <si>
    <t>BGN</t>
  </si>
  <si>
    <t>CNY</t>
  </si>
  <si>
    <t>DKK</t>
  </si>
  <si>
    <t>PHP</t>
  </si>
  <si>
    <t>HKD</t>
  </si>
  <si>
    <t>HRK</t>
  </si>
  <si>
    <t>INR</t>
  </si>
  <si>
    <t>IDR</t>
  </si>
  <si>
    <t>ISK</t>
  </si>
  <si>
    <t>ILS</t>
  </si>
  <si>
    <t>JPY</t>
  </si>
  <si>
    <t>ZAR</t>
  </si>
  <si>
    <t>KRW</t>
  </si>
  <si>
    <t>CAD</t>
  </si>
  <si>
    <t>HUF</t>
  </si>
  <si>
    <t>MYR</t>
  </si>
  <si>
    <t>MXN</t>
  </si>
  <si>
    <t>XDR</t>
  </si>
  <si>
    <t>NOK</t>
  </si>
  <si>
    <t>NZD</t>
  </si>
  <si>
    <t>PLN</t>
  </si>
  <si>
    <t>RON</t>
  </si>
  <si>
    <t>RUB</t>
  </si>
  <si>
    <t>SGD</t>
  </si>
  <si>
    <t>SEK</t>
  </si>
  <si>
    <t>CHF</t>
  </si>
  <si>
    <t>THB</t>
  </si>
  <si>
    <t>TRY</t>
  </si>
  <si>
    <r>
      <t>prosím vyplňte; datum musí být stanoveno v souladu s podmínkami v komentáři ke sloupci "</t>
    </r>
    <r>
      <rPr>
        <i/>
        <sz val="9"/>
        <rFont val="Arial"/>
        <family val="2"/>
        <charset val="238"/>
      </rPr>
      <t>Kurz" (viz výše)</t>
    </r>
  </si>
  <si>
    <t>Úvěrem partnera</t>
  </si>
  <si>
    <t>Úvěr partnera</t>
  </si>
  <si>
    <t>Rekonstrukce staveb</t>
  </si>
  <si>
    <t>Výstavba</t>
  </si>
  <si>
    <t>Zastavěné pozemky vč. staveb</t>
  </si>
  <si>
    <t>specifikujte, jak souvisí pořízení/rekonstrukce nemovitosti s výdaji na stroje/zařízení</t>
  </si>
  <si>
    <t>výstavba</t>
  </si>
  <si>
    <t>rekonstrukce staveb</t>
  </si>
  <si>
    <t>specifikujte technologii, produkt či službu, která bude zavedena</t>
  </si>
  <si>
    <t>nemovitosti</t>
  </si>
  <si>
    <t>vzhledem k podílu výdajů na rekonstrukci nemovitosti je podmínkou podpory zavedení nové technologie, produktu či služby</t>
  </si>
  <si>
    <t>mezi způsobilými výdaji v bodě 2a jsou i výdaje na pořízení či rekonstrukci nemovitosti</t>
  </si>
  <si>
    <t>Obchodní firma / název / jméno avalisty</t>
  </si>
  <si>
    <t>IČ/RČ</t>
  </si>
  <si>
    <t>Sídlo společnosti / místo trvalého pobytu</t>
  </si>
  <si>
    <t>Majetkoprávní vztahy související s projektem (vlastnictví či pronájem pozemků, budov, strojů a jiného vybavení)</t>
  </si>
  <si>
    <t>Pokud některý z bodů není charakterizován, uveďte v příslušném poli text „neuvádí se“. V případě potřeby (např. složitější projekt) zpracujte popis projektu jako samostatný dokument a výše uvedené body použijte jako osnovu.</t>
  </si>
  <si>
    <t>Výdaje projektu celkem</t>
  </si>
  <si>
    <t>součet přesahuje výši výdajů financovaných zvýhodněným úvěrem</t>
  </si>
  <si>
    <t>je třeba upravit zdroje financování v bodě 2a</t>
  </si>
  <si>
    <t>Efektivní využívání vody v průmyslu</t>
  </si>
  <si>
    <t>Zřízení/rekonstrukce přípojek NGA</t>
  </si>
  <si>
    <t>Zpracování kalamitního dřeva (kůrovec)</t>
  </si>
  <si>
    <t>vyberte z nabídky</t>
  </si>
  <si>
    <t>Předpokládané ekonomické přínosy projektu</t>
  </si>
  <si>
    <t>p)</t>
  </si>
  <si>
    <t>q)</t>
  </si>
  <si>
    <t>r)</t>
  </si>
  <si>
    <t>prosím specifikujte</t>
  </si>
  <si>
    <t>Informace, jaký majetek bude pronajímán a k jakému účelu (např. jako kanceláře, skladové prostory, výrobní hala apod.)</t>
  </si>
  <si>
    <t>Informace, jaký majetek bude pronajímán a k jakému účelu (např. pronájem výrobního zařízení v rámci kooperace s jiným podnikem)</t>
  </si>
  <si>
    <t>Cíl projektu, popis záměru</t>
  </si>
  <si>
    <t>výše financování přesahuje pořizovací cenu</t>
  </si>
  <si>
    <t>Ostatní výdaje (nezpůsobilé)</t>
  </si>
  <si>
    <t>Je projekt zaměřen na pronájem a správu nemovitosti (CZ-NACE 68.2)?</t>
  </si>
  <si>
    <t>2c) Zdroje financování projektu (v Kč)</t>
  </si>
  <si>
    <r>
      <t>2a) Výčet výdajů na realizaci projektu</t>
    </r>
    <r>
      <rPr>
        <sz val="9"/>
        <rFont val="Arial"/>
        <family val="2"/>
        <charset val="238"/>
      </rPr>
      <t xml:space="preserve"> (do tabulky uveďte plánované výdaje v rámci projektu v Kč; u každého pole se zobrazí nápověda k vyplnění)</t>
    </r>
  </si>
  <si>
    <t>Zvláštní podporovaná aktivita</t>
  </si>
  <si>
    <t>Materiálové a energetické využití odpadů</t>
  </si>
  <si>
    <t>pouze malým a středním podnikům</t>
  </si>
  <si>
    <t>menšinově i velkým podnikům</t>
  </si>
  <si>
    <t>Pronájem nemovitosti</t>
  </si>
  <si>
    <t>majetek nelze ani částečně pronajmout velkému podniku, prosím opravte</t>
  </si>
  <si>
    <t>! opravte či doplňte údaje v bodě 2a, 1c nebo 1d !</t>
  </si>
  <si>
    <t>Podnikatelské centrum</t>
  </si>
  <si>
    <t>Není</t>
  </si>
  <si>
    <t>zdůvodněte a uveďte podrobnější informace</t>
  </si>
  <si>
    <t>5. Prohlášení žadatele</t>
  </si>
  <si>
    <t>Rodinné podniky</t>
  </si>
  <si>
    <t>Uhelné regiony</t>
  </si>
  <si>
    <t>prosím vyplňte pole pro zvláštní podporovanou aktivitu</t>
  </si>
  <si>
    <r>
      <t>Podpis osoby oprávněné zastupovat žadatele</t>
    </r>
    <r>
      <rPr>
        <vertAlign val="superscript"/>
        <sz val="9"/>
        <rFont val="Arial"/>
        <family val="2"/>
        <charset val="238"/>
      </rPr>
      <t>1)</t>
    </r>
  </si>
  <si>
    <t>Zvýhodněným úvěrem NRB</t>
  </si>
  <si>
    <t>Zvýhodněný úvěr NRB</t>
  </si>
  <si>
    <t>Ostatní parametry zvýhodněného úvěru NRB (v měsících)</t>
  </si>
  <si>
    <t>4. Směneční ručitelé (avalisté) zvýhodněného úvěru - vyplňte po dohodě s pracovníkm NRB</t>
  </si>
  <si>
    <t>1) Podpis musí být proveden před pracovníkem NRB nebo úředně ověřen.</t>
  </si>
  <si>
    <t>(platná od 15. 9. 2023)</t>
  </si>
  <si>
    <t>Příloha PM žádosti o zvýhodněný Podřízený úvěr</t>
  </si>
  <si>
    <r>
      <t xml:space="preserve">Předpokládá projekt pronájem strojů/zařízení financovaných úvěrem NRB či úvěrem </t>
    </r>
    <r>
      <rPr>
        <b/>
        <sz val="9"/>
        <rFont val="Arial"/>
        <family val="2"/>
        <charset val="238"/>
      </rPr>
      <t>jiným podnikatelům k jejich podnikatelské činnosti</t>
    </r>
    <r>
      <rPr>
        <sz val="9"/>
        <rFont val="Arial"/>
        <family val="2"/>
        <charset val="238"/>
      </rPr>
      <t>?</t>
    </r>
  </si>
  <si>
    <t>Parametry a struktura projektu jsou v souladu s podmínkami Výzvy Podřízený úvěr.</t>
  </si>
  <si>
    <t>Pořizovací cena
v měně pořízení</t>
  </si>
  <si>
    <t>Pořizovací cena
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</si>
</sst>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\ _K_č"/>
    <numFmt numFmtId="166" formatCode="#,##0\ &quot;Kč&quot;\)"/>
  </numFmts>
  <fonts count="1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FF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8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Protection="1"/>
    <xf numFmtId="0" fontId="1" fillId="0" borderId="0" xfId="0" applyFont="1" applyAlignment="1" applyProtection="1"/>
    <xf numFmtId="0" fontId="5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 indent="1"/>
    </xf>
    <xf numFmtId="165" fontId="1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/>
    <xf numFmtId="164" fontId="1" fillId="0" borderId="0" xfId="1" applyFont="1" applyBorder="1" applyAlignment="1" applyProtection="1">
      <alignment horizontal="right"/>
    </xf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4" fontId="1" fillId="0" borderId="0" xfId="0" applyNumberFormat="1" applyFont="1" applyBorder="1" applyAlignment="1" applyProtection="1">
      <alignment wrapText="1"/>
    </xf>
    <xf numFmtId="0" fontId="1" fillId="0" borderId="0" xfId="0" applyNumberFormat="1" applyFont="1" applyBorder="1" applyAlignment="1" applyProtection="1">
      <alignment wrapText="1"/>
    </xf>
    <xf numFmtId="0" fontId="1" fillId="0" borderId="0" xfId="0" applyFont="1" applyAlignment="1" applyProtection="1">
      <alignment horizontal="left" vertical="top" wrapText="1"/>
    </xf>
    <xf numFmtId="0" fontId="9" fillId="0" borderId="0" xfId="0" applyFont="1" applyProtection="1"/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 indent="1"/>
    </xf>
    <xf numFmtId="0" fontId="1" fillId="0" borderId="4" xfId="0" applyFont="1" applyBorder="1" applyProtection="1"/>
    <xf numFmtId="165" fontId="1" fillId="0" borderId="0" xfId="0" applyNumberFormat="1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 wrapText="1"/>
    </xf>
    <xf numFmtId="165" fontId="9" fillId="0" borderId="0" xfId="0" applyNumberFormat="1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horizontal="right" wrapText="1"/>
    </xf>
    <xf numFmtId="165" fontId="1" fillId="0" borderId="0" xfId="0" applyNumberFormat="1" applyFont="1" applyBorder="1" applyAlignment="1" applyProtection="1"/>
    <xf numFmtId="165" fontId="10" fillId="0" borderId="0" xfId="0" applyNumberFormat="1" applyFont="1" applyBorder="1" applyAlignment="1" applyProtection="1">
      <alignment horizontal="left" vertical="center" indent="1"/>
    </xf>
    <xf numFmtId="0" fontId="1" fillId="0" borderId="0" xfId="0" applyFont="1" applyFill="1" applyBorder="1" applyAlignment="1" applyProtection="1">
      <alignment wrapText="1"/>
    </xf>
    <xf numFmtId="165" fontId="1" fillId="0" borderId="0" xfId="0" applyNumberFormat="1" applyFont="1" applyProtection="1"/>
    <xf numFmtId="0" fontId="1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</xf>
    <xf numFmtId="165" fontId="1" fillId="0" borderId="0" xfId="0" applyNumberFormat="1" applyFont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165" fontId="1" fillId="0" borderId="0" xfId="0" applyNumberFormat="1" applyFont="1" applyFill="1" applyBorder="1" applyAlignment="1" applyProtection="1">
      <alignment vertical="center" wrapText="1"/>
    </xf>
    <xf numFmtId="14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8" xfId="0" applyFont="1" applyBorder="1" applyProtection="1"/>
    <xf numFmtId="0" fontId="1" fillId="0" borderId="16" xfId="0" applyFont="1" applyBorder="1" applyProtection="1"/>
    <xf numFmtId="0" fontId="1" fillId="0" borderId="5" xfId="0" applyFont="1" applyBorder="1" applyProtection="1"/>
    <xf numFmtId="0" fontId="1" fillId="0" borderId="10" xfId="0" applyFont="1" applyBorder="1" applyProtection="1"/>
    <xf numFmtId="0" fontId="1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3" fontId="1" fillId="0" borderId="4" xfId="0" applyNumberFormat="1" applyFont="1" applyBorder="1" applyProtection="1"/>
    <xf numFmtId="0" fontId="1" fillId="0" borderId="4" xfId="0" applyFont="1" applyBorder="1" applyAlignment="1" applyProtection="1">
      <alignment horizontal="left"/>
    </xf>
    <xf numFmtId="0" fontId="10" fillId="0" borderId="0" xfId="0" applyFont="1" applyProtection="1"/>
    <xf numFmtId="0" fontId="10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inden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3" fillId="3" borderId="0" xfId="0" applyFont="1" applyFill="1" applyAlignment="1" applyProtection="1">
      <alignment horizontal="right" vertical="top" wrapText="1"/>
    </xf>
    <xf numFmtId="0" fontId="1" fillId="3" borderId="0" xfId="0" applyFont="1" applyFill="1" applyProtection="1"/>
    <xf numFmtId="0" fontId="1" fillId="3" borderId="0" xfId="0" applyFont="1" applyFill="1" applyAlignment="1" applyProtection="1">
      <alignment horizontal="right" vertical="top" wrapText="1"/>
    </xf>
    <xf numFmtId="0" fontId="1" fillId="3" borderId="0" xfId="0" applyFont="1" applyFill="1" applyAlignment="1" applyProtection="1">
      <alignment horizontal="left" vertical="center" wrapText="1"/>
    </xf>
    <xf numFmtId="0" fontId="13" fillId="2" borderId="14" xfId="0" applyFont="1" applyFill="1" applyBorder="1" applyAlignment="1" applyProtection="1">
      <alignment horizontal="left" vertical="top" wrapText="1"/>
    </xf>
    <xf numFmtId="0" fontId="13" fillId="2" borderId="24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165" fontId="1" fillId="0" borderId="14" xfId="0" applyNumberFormat="1" applyFont="1" applyBorder="1" applyAlignment="1" applyProtection="1">
      <alignment horizontal="left" indent="1"/>
    </xf>
    <xf numFmtId="0" fontId="1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165" fontId="10" fillId="0" borderId="14" xfId="0" applyNumberFormat="1" applyFont="1" applyBorder="1" applyAlignment="1" applyProtection="1">
      <alignment horizontal="left" indent="1"/>
    </xf>
    <xf numFmtId="0" fontId="1" fillId="0" borderId="0" xfId="0" quotePrefix="1" applyFont="1" applyProtection="1"/>
    <xf numFmtId="166" fontId="1" fillId="0" borderId="0" xfId="0" applyNumberFormat="1" applyFont="1" applyBorder="1" applyAlignment="1" applyProtection="1"/>
    <xf numFmtId="166" fontId="10" fillId="0" borderId="0" xfId="0" applyNumberFormat="1" applyFont="1" applyBorder="1" applyAlignment="1" applyProtection="1"/>
    <xf numFmtId="0" fontId="1" fillId="0" borderId="0" xfId="0" quotePrefix="1" applyFont="1" applyAlignment="1" applyProtection="1">
      <alignment horizontal="left" vertical="top"/>
    </xf>
    <xf numFmtId="0" fontId="1" fillId="0" borderId="0" xfId="0" applyFont="1" applyAlignment="1" applyProtection="1">
      <alignment horizontal="right" vertical="center" inden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 indent="1"/>
    </xf>
    <xf numFmtId="0" fontId="6" fillId="2" borderId="2" xfId="0" applyFont="1" applyFill="1" applyBorder="1" applyAlignment="1" applyProtection="1"/>
    <xf numFmtId="0" fontId="6" fillId="2" borderId="2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165" fontId="1" fillId="0" borderId="0" xfId="0" applyNumberFormat="1" applyFont="1" applyBorder="1" applyAlignment="1" applyProtection="1">
      <alignment horizontal="right" vertical="center" indent="1"/>
    </xf>
    <xf numFmtId="0" fontId="5" fillId="2" borderId="2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 indent="1"/>
    </xf>
    <xf numFmtId="0" fontId="11" fillId="3" borderId="0" xfId="0" applyFont="1" applyFill="1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indent="1"/>
    </xf>
    <xf numFmtId="0" fontId="14" fillId="0" borderId="0" xfId="0" applyFont="1"/>
    <xf numFmtId="0" fontId="1" fillId="0" borderId="14" xfId="0" applyFont="1" applyBorder="1" applyProtection="1"/>
    <xf numFmtId="0" fontId="1" fillId="3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right" vertical="top" wrapText="1"/>
    </xf>
    <xf numFmtId="0" fontId="1" fillId="3" borderId="0" xfId="0" applyFont="1" applyFill="1" applyBorder="1" applyAlignment="1" applyProtection="1">
      <alignment vertical="top" wrapText="1"/>
    </xf>
    <xf numFmtId="0" fontId="13" fillId="2" borderId="19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>
      <alignment vertical="center"/>
    </xf>
    <xf numFmtId="0" fontId="11" fillId="2" borderId="20" xfId="0" applyFont="1" applyFill="1" applyBorder="1" applyAlignment="1" applyProtection="1">
      <alignment horizontal="right" indent="1"/>
    </xf>
    <xf numFmtId="0" fontId="2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 vertical="top"/>
    </xf>
    <xf numFmtId="0" fontId="16" fillId="0" borderId="0" xfId="0" applyFont="1" applyProtection="1"/>
    <xf numFmtId="0" fontId="1" fillId="0" borderId="9" xfId="0" applyFont="1" applyBorder="1" applyProtection="1"/>
    <xf numFmtId="0" fontId="1" fillId="0" borderId="1" xfId="0" applyFont="1" applyBorder="1" applyAlignment="1" applyProtection="1">
      <alignment horizontal="center" vertical="top" wrapText="1"/>
      <protection locked="0"/>
    </xf>
    <xf numFmtId="0" fontId="15" fillId="3" borderId="0" xfId="0" applyFont="1" applyFill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left" vertical="top" wrapText="1"/>
    </xf>
    <xf numFmtId="165" fontId="1" fillId="0" borderId="1" xfId="0" applyNumberFormat="1" applyFont="1" applyBorder="1" applyAlignment="1" applyProtection="1">
      <alignment horizontal="right" vertical="top" wrapText="1"/>
      <protection locked="0"/>
    </xf>
    <xf numFmtId="165" fontId="1" fillId="0" borderId="2" xfId="0" applyNumberFormat="1" applyFont="1" applyBorder="1" applyAlignment="1" applyProtection="1">
      <alignment horizontal="right" vertical="top" wrapText="1"/>
      <protection locked="0"/>
    </xf>
    <xf numFmtId="165" fontId="1" fillId="0" borderId="3" xfId="0" applyNumberFormat="1" applyFont="1" applyBorder="1" applyAlignment="1" applyProtection="1">
      <alignment horizontal="right" vertical="top"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left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165" fontId="1" fillId="2" borderId="1" xfId="0" applyNumberFormat="1" applyFont="1" applyFill="1" applyBorder="1" applyAlignment="1" applyProtection="1">
      <alignment horizontal="right" vertical="top" wrapText="1"/>
    </xf>
    <xf numFmtId="165" fontId="1" fillId="2" borderId="2" xfId="0" applyNumberFormat="1" applyFont="1" applyFill="1" applyBorder="1" applyAlignment="1" applyProtection="1">
      <alignment horizontal="right" vertical="top" wrapText="1"/>
    </xf>
    <xf numFmtId="165" fontId="1" fillId="2" borderId="3" xfId="0" applyNumberFormat="1" applyFont="1" applyFill="1" applyBorder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165" fontId="1" fillId="0" borderId="4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65" fontId="1" fillId="2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165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4" xfId="0" quotePrefix="1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2" xfId="0" applyNumberFormat="1" applyFont="1" applyFill="1" applyBorder="1" applyAlignment="1" applyProtection="1">
      <alignment horizontal="right" vertical="center" wrapText="1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right" vertical="center" wrapText="1"/>
      <protection locked="0"/>
    </xf>
    <xf numFmtId="165" fontId="1" fillId="0" borderId="2" xfId="0" applyNumberFormat="1" applyFont="1" applyBorder="1" applyAlignment="1" applyProtection="1">
      <alignment horizontal="right" vertical="center" wrapText="1"/>
      <protection locked="0"/>
    </xf>
    <xf numFmtId="165" fontId="1" fillId="0" borderId="3" xfId="0" applyNumberFormat="1" applyFont="1" applyBorder="1" applyAlignment="1" applyProtection="1">
      <alignment horizontal="righ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5" fontId="2" fillId="2" borderId="4" xfId="0" applyNumberFormat="1" applyFont="1" applyFill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165" fontId="1" fillId="2" borderId="6" xfId="0" applyNumberFormat="1" applyFont="1" applyFill="1" applyBorder="1" applyAlignment="1" applyProtection="1">
      <alignment horizontal="right" vertical="center" wrapText="1"/>
    </xf>
    <xf numFmtId="165" fontId="1" fillId="2" borderId="7" xfId="0" applyNumberFormat="1" applyFont="1" applyFill="1" applyBorder="1" applyAlignment="1" applyProtection="1">
      <alignment horizontal="right" vertical="center" wrapText="1"/>
    </xf>
    <xf numFmtId="165" fontId="1" fillId="2" borderId="8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NumberFormat="1" applyFont="1" applyBorder="1" applyAlignment="1" applyProtection="1">
      <alignment horizontal="left" vertical="center" wrapText="1"/>
      <protection locked="0"/>
    </xf>
    <xf numFmtId="165" fontId="1" fillId="2" borderId="13" xfId="0" applyNumberFormat="1" applyFont="1" applyFill="1" applyBorder="1" applyAlignment="1" applyProtection="1">
      <alignment horizontal="right" vertical="center" wrapText="1"/>
    </xf>
    <xf numFmtId="165" fontId="2" fillId="2" borderId="11" xfId="0" applyNumberFormat="1" applyFont="1" applyFill="1" applyBorder="1" applyAlignment="1" applyProtection="1">
      <alignment horizontal="right" vertical="center" wrapText="1"/>
    </xf>
    <xf numFmtId="165" fontId="1" fillId="2" borderId="15" xfId="0" applyNumberFormat="1" applyFont="1" applyFill="1" applyBorder="1" applyAlignment="1" applyProtection="1">
      <alignment horizontal="right" vertical="center" wrapText="1"/>
    </xf>
    <xf numFmtId="165" fontId="2" fillId="2" borderId="4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center" wrapText="1"/>
    </xf>
    <xf numFmtId="165" fontId="2" fillId="2" borderId="2" xfId="0" applyNumberFormat="1" applyFont="1" applyFill="1" applyBorder="1" applyAlignment="1" applyProtection="1">
      <alignment horizontal="right" vertical="center" wrapText="1"/>
    </xf>
    <xf numFmtId="165" fontId="2" fillId="2" borderId="3" xfId="0" applyNumberFormat="1" applyFont="1" applyFill="1" applyBorder="1" applyAlignment="1" applyProtection="1">
      <alignment horizontal="right" vertical="center" wrapText="1"/>
    </xf>
    <xf numFmtId="0" fontId="2" fillId="2" borderId="4" xfId="0" applyNumberFormat="1" applyFont="1" applyFill="1" applyBorder="1" applyAlignment="1" applyProtection="1">
      <alignment wrapText="1"/>
    </xf>
    <xf numFmtId="0" fontId="8" fillId="2" borderId="4" xfId="0" applyNumberFormat="1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3" fontId="2" fillId="0" borderId="0" xfId="0" applyNumberFormat="1" applyFont="1" applyBorder="1" applyAlignment="1" applyProtection="1">
      <alignment horizontal="left" vertical="center"/>
    </xf>
    <xf numFmtId="0" fontId="8" fillId="0" borderId="0" xfId="0" applyFont="1" applyAlignment="1" applyProtection="1"/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/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2" xfId="0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wrapText="1"/>
    </xf>
    <xf numFmtId="165" fontId="1" fillId="2" borderId="13" xfId="0" quotePrefix="1" applyNumberFormat="1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/>
    <xf numFmtId="0" fontId="5" fillId="0" borderId="4" xfId="0" applyFont="1" applyBorder="1" applyAlignment="1" applyProtection="1"/>
    <xf numFmtId="14" fontId="1" fillId="0" borderId="17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165" fontId="1" fillId="2" borderId="25" xfId="0" applyNumberFormat="1" applyFont="1" applyFill="1" applyBorder="1" applyAlignment="1" applyProtection="1">
      <alignment horizontal="right" vertical="center" wrapText="1"/>
    </xf>
    <xf numFmtId="165" fontId="1" fillId="2" borderId="26" xfId="0" applyNumberFormat="1" applyFont="1" applyFill="1" applyBorder="1" applyAlignment="1" applyProtection="1">
      <alignment horizontal="right" vertical="center" wrapText="1"/>
    </xf>
    <xf numFmtId="165" fontId="1" fillId="2" borderId="27" xfId="0" applyNumberFormat="1" applyFont="1" applyFill="1" applyBorder="1" applyAlignment="1" applyProtection="1">
      <alignment horizontal="right" vertical="center" wrapText="1"/>
    </xf>
    <xf numFmtId="166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0" fontId="13" fillId="2" borderId="18" xfId="0" applyFont="1" applyFill="1" applyBorder="1" applyAlignment="1" applyProtection="1">
      <alignment horizontal="left" vertical="center" wrapText="1"/>
    </xf>
    <xf numFmtId="0" fontId="13" fillId="2" borderId="19" xfId="0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left" vertical="top" wrapText="1"/>
      <protection locked="0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</xf>
    <xf numFmtId="165" fontId="1" fillId="2" borderId="13" xfId="0" applyNumberFormat="1" applyFont="1" applyFill="1" applyBorder="1" applyAlignment="1" applyProtection="1">
      <alignment horizontal="right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</xf>
    <xf numFmtId="165" fontId="1" fillId="2" borderId="5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 applyProtection="1">
      <alignment horizontal="right" vertical="center" wrapText="1"/>
    </xf>
    <xf numFmtId="165" fontId="2" fillId="2" borderId="13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2" borderId="2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top" wrapText="1"/>
    </xf>
    <xf numFmtId="0" fontId="13" fillId="2" borderId="6" xfId="0" applyFont="1" applyFill="1" applyBorder="1" applyAlignment="1" applyProtection="1">
      <alignment horizontal="left" vertical="top" wrapText="1"/>
    </xf>
    <xf numFmtId="0" fontId="13" fillId="2" borderId="7" xfId="0" applyFont="1" applyFill="1" applyBorder="1" applyAlignment="1" applyProtection="1">
      <alignment horizontal="left" vertical="top" wrapText="1"/>
    </xf>
    <xf numFmtId="0" fontId="13" fillId="2" borderId="8" xfId="0" applyFont="1" applyFill="1" applyBorder="1" applyAlignment="1" applyProtection="1">
      <alignment horizontal="left" vertical="top" wrapText="1"/>
    </xf>
    <xf numFmtId="0" fontId="13" fillId="2" borderId="0" xfId="0" quotePrefix="1" applyFont="1" applyFill="1" applyBorder="1" applyAlignment="1" applyProtection="1">
      <alignment horizontal="left" vertical="center" wrapText="1"/>
    </xf>
    <xf numFmtId="0" fontId="13" fillId="2" borderId="16" xfId="0" quotePrefix="1" applyFont="1" applyFill="1" applyBorder="1" applyAlignment="1" applyProtection="1">
      <alignment horizontal="left" vertical="center" wrapText="1"/>
    </xf>
    <xf numFmtId="10" fontId="2" fillId="2" borderId="1" xfId="0" applyNumberFormat="1" applyFont="1" applyFill="1" applyBorder="1" applyAlignment="1" applyProtection="1">
      <alignment horizontal="center" vertical="center" wrapText="1"/>
    </xf>
    <xf numFmtId="10" fontId="2" fillId="2" borderId="3" xfId="0" applyNumberFormat="1" applyFont="1" applyFill="1" applyBorder="1" applyAlignment="1" applyProtection="1">
      <alignment horizontal="center" vertical="center" wrapText="1"/>
    </xf>
    <xf numFmtId="165" fontId="1" fillId="0" borderId="4" xfId="0" applyNumberFormat="1" applyFont="1" applyBorder="1" applyAlignment="1" applyProtection="1">
      <alignment horizontal="right" vertical="center" wrapText="1"/>
      <protection locked="0"/>
    </xf>
    <xf numFmtId="165" fontId="2" fillId="2" borderId="28" xfId="0" applyNumberFormat="1" applyFont="1" applyFill="1" applyBorder="1" applyAlignment="1" applyProtection="1">
      <alignment horizontal="right" vertical="center" wrapText="1"/>
    </xf>
    <xf numFmtId="165" fontId="2" fillId="2" borderId="29" xfId="0" applyNumberFormat="1" applyFont="1" applyFill="1" applyBorder="1" applyAlignment="1" applyProtection="1">
      <alignment horizontal="right" vertical="center" wrapText="1"/>
    </xf>
    <xf numFmtId="165" fontId="2" fillId="2" borderId="30" xfId="0" applyNumberFormat="1" applyFont="1" applyFill="1" applyBorder="1" applyAlignment="1" applyProtection="1">
      <alignment horizontal="right" vertical="center" wrapText="1"/>
    </xf>
    <xf numFmtId="166" fontId="1" fillId="0" borderId="0" xfId="0" applyNumberFormat="1" applyFont="1" applyBorder="1" applyAlignment="1" applyProtection="1">
      <alignment horizontal="left" wrapText="1"/>
    </xf>
    <xf numFmtId="165" fontId="2" fillId="2" borderId="12" xfId="0" applyNumberFormat="1" applyFont="1" applyFill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3" fontId="2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</cellXfs>
  <cellStyles count="2">
    <cellStyle name="Čárka" xfId="1" builtinId="3"/>
    <cellStyle name="Normální" xfId="0" builtinId="0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97"/>
  <sheetViews>
    <sheetView showGridLines="0" tabSelected="1" topLeftCell="A73" zoomScaleNormal="100" zoomScaleSheetLayoutView="70" zoomScalePageLayoutView="115" workbookViewId="0">
      <selection activeCell="R81" sqref="R81:U81"/>
    </sheetView>
  </sheetViews>
  <sheetFormatPr defaultColWidth="3.6640625" defaultRowHeight="15" customHeight="1" x14ac:dyDescent="0.2"/>
  <cols>
    <col min="1" max="17" width="3.6640625" style="2"/>
    <col min="18" max="18" width="3.6640625" style="2" customWidth="1"/>
    <col min="19" max="21" width="3.6640625" style="2"/>
    <col min="22" max="22" width="5.88671875" style="2" customWidth="1"/>
    <col min="23" max="23" width="2.44140625" style="2" customWidth="1"/>
    <col min="24" max="24" width="4.44140625" style="2" customWidth="1"/>
    <col min="25" max="27" width="3.6640625" style="2"/>
    <col min="28" max="28" width="4.44140625" style="2" bestFit="1" customWidth="1"/>
    <col min="29" max="29" width="3.6640625" style="2"/>
    <col min="30" max="30" width="3.6640625" style="2" customWidth="1"/>
    <col min="31" max="35" width="3.6640625" style="2"/>
    <col min="36" max="36" width="4.5546875" style="2" bestFit="1" customWidth="1"/>
    <col min="37" max="40" width="3.6640625" style="2"/>
    <col min="41" max="43" width="3.6640625" style="2" customWidth="1"/>
    <col min="44" max="45" width="12.109375" style="2" hidden="1" customWidth="1"/>
    <col min="46" max="46" width="15.88671875" style="2" hidden="1" customWidth="1"/>
    <col min="47" max="48" width="12.109375" style="2" hidden="1" customWidth="1"/>
    <col min="49" max="50" width="14.5546875" style="2" hidden="1" customWidth="1"/>
    <col min="51" max="52" width="12.109375" style="2" hidden="1" customWidth="1"/>
    <col min="53" max="53" width="3.88671875" style="2" customWidth="1"/>
    <col min="54" max="78" width="3.6640625" style="2" customWidth="1"/>
    <col min="79" max="16384" width="3.6640625" style="2"/>
  </cols>
  <sheetData>
    <row r="1" spans="1:42" ht="15" customHeight="1" x14ac:dyDescent="0.25">
      <c r="A1" s="14" t="s">
        <v>216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135"/>
    </row>
    <row r="2" spans="1:42" ht="15" customHeight="1" x14ac:dyDescent="0.2">
      <c r="A2" s="37" t="s">
        <v>215</v>
      </c>
      <c r="B2" s="23"/>
      <c r="C2" s="23"/>
      <c r="D2" s="23"/>
      <c r="E2" s="23"/>
      <c r="F2" s="23"/>
    </row>
    <row r="4" spans="1:42" ht="15" customHeight="1" x14ac:dyDescent="0.25">
      <c r="A4" s="14" t="s">
        <v>0</v>
      </c>
    </row>
    <row r="5" spans="1:42" ht="15" customHeight="1" x14ac:dyDescent="0.2">
      <c r="A5" s="222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4"/>
    </row>
    <row r="6" spans="1:42" ht="3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42" ht="15" customHeight="1" x14ac:dyDescent="0.25">
      <c r="A7" s="14" t="s">
        <v>48</v>
      </c>
      <c r="B7" s="225"/>
      <c r="C7" s="226"/>
      <c r="D7" s="226"/>
      <c r="E7" s="226"/>
      <c r="F7" s="226"/>
      <c r="G7" s="227"/>
    </row>
    <row r="8" spans="1:42" ht="15.75" customHeight="1" x14ac:dyDescent="0.2">
      <c r="A8" s="277" t="s">
        <v>1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82"/>
      <c r="AP8" s="82"/>
    </row>
    <row r="9" spans="1:42" ht="12" x14ac:dyDescent="0.25">
      <c r="A9" s="14" t="s">
        <v>110</v>
      </c>
    </row>
    <row r="10" spans="1:42" ht="3.75" customHeight="1" x14ac:dyDescent="0.2"/>
    <row r="11" spans="1:42" s="77" customFormat="1" ht="13.5" customHeight="1" x14ac:dyDescent="0.2">
      <c r="A11" s="76" t="s">
        <v>47</v>
      </c>
      <c r="B11" s="259" t="s">
        <v>118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1"/>
    </row>
    <row r="12" spans="1:42" s="77" customFormat="1" ht="80.099999999999994" customHeight="1" x14ac:dyDescent="0.2">
      <c r="A12" s="78"/>
      <c r="B12" s="262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4"/>
    </row>
    <row r="13" spans="1:42" s="77" customFormat="1" ht="3.9" customHeight="1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42" s="77" customFormat="1" ht="12" customHeight="1" x14ac:dyDescent="0.2">
      <c r="A14" s="76" t="s">
        <v>29</v>
      </c>
      <c r="B14" s="278" t="s">
        <v>119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80"/>
    </row>
    <row r="15" spans="1:42" s="77" customFormat="1" ht="12" customHeight="1" x14ac:dyDescent="0.2">
      <c r="A15" s="76"/>
      <c r="B15" s="80"/>
      <c r="C15" s="281" t="s">
        <v>111</v>
      </c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2"/>
    </row>
    <row r="16" spans="1:42" s="77" customFormat="1" ht="12" customHeight="1" x14ac:dyDescent="0.2">
      <c r="A16" s="76"/>
      <c r="B16" s="80"/>
      <c r="C16" s="281" t="s">
        <v>112</v>
      </c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2"/>
    </row>
    <row r="17" spans="1:40" s="77" customFormat="1" ht="12" customHeight="1" x14ac:dyDescent="0.2">
      <c r="A17" s="76"/>
      <c r="B17" s="81"/>
      <c r="C17" s="281" t="s">
        <v>2</v>
      </c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2"/>
    </row>
    <row r="18" spans="1:40" s="77" customFormat="1" ht="80.099999999999994" customHeight="1" x14ac:dyDescent="0.2">
      <c r="A18" s="78"/>
      <c r="B18" s="262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4"/>
    </row>
    <row r="19" spans="1:40" s="77" customFormat="1" ht="3.75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</row>
    <row r="20" spans="1:40" s="77" customFormat="1" ht="12" customHeight="1" x14ac:dyDescent="0.2">
      <c r="A20" s="76" t="s">
        <v>30</v>
      </c>
      <c r="B20" s="259" t="s">
        <v>189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1"/>
    </row>
    <row r="21" spans="1:40" s="77" customFormat="1" ht="80.099999999999994" customHeight="1" x14ac:dyDescent="0.2">
      <c r="A21" s="78"/>
      <c r="B21" s="262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4"/>
    </row>
    <row r="22" spans="1:40" s="77" customFormat="1" ht="3.9" customHeight="1" x14ac:dyDescent="0.2">
      <c r="A22" s="78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4"/>
      <c r="AK22" s="114"/>
      <c r="AL22" s="114"/>
      <c r="AM22" s="114"/>
      <c r="AN22" s="114"/>
    </row>
    <row r="23" spans="1:40" s="77" customFormat="1" ht="13.5" customHeight="1" x14ac:dyDescent="0.2">
      <c r="A23" s="78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114"/>
      <c r="P23" s="114"/>
      <c r="Q23" s="114"/>
      <c r="S23" s="2"/>
      <c r="T23" s="2"/>
      <c r="U23" s="2"/>
      <c r="V23" s="130"/>
      <c r="W23" s="131"/>
    </row>
    <row r="24" spans="1:40" s="77" customFormat="1" ht="3.9" customHeight="1" x14ac:dyDescent="0.2">
      <c r="A24" s="78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4"/>
      <c r="AK24" s="114"/>
      <c r="AL24" s="114"/>
      <c r="AM24" s="114"/>
      <c r="AN24" s="114"/>
    </row>
    <row r="25" spans="1:40" s="77" customFormat="1" ht="13.5" customHeight="1" x14ac:dyDescent="0.3">
      <c r="A25" s="124" t="s">
        <v>31</v>
      </c>
      <c r="B25" s="115" t="s">
        <v>192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265"/>
      <c r="S25" s="266"/>
      <c r="T25" s="116" t="str">
        <f>IF(R25="",_vst!$C$11,"")</f>
        <v>vyberte ANO/NE</v>
      </c>
      <c r="U25" s="113"/>
      <c r="V25" s="113"/>
      <c r="W25" s="113"/>
      <c r="Y25" s="113"/>
      <c r="Z25" s="113"/>
      <c r="AA25" s="113"/>
      <c r="AB25" s="113"/>
      <c r="AC25" s="113"/>
      <c r="AD25" s="113"/>
      <c r="AE25" s="113"/>
      <c r="AL25" s="114"/>
      <c r="AM25" s="114"/>
      <c r="AN25" s="117"/>
    </row>
    <row r="26" spans="1:40" s="77" customFormat="1" ht="3.9" customHeight="1" x14ac:dyDescent="0.2">
      <c r="A26" s="78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4"/>
      <c r="AK26" s="114"/>
      <c r="AL26" s="114"/>
      <c r="AM26" s="114"/>
      <c r="AN26" s="114"/>
    </row>
    <row r="27" spans="1:40" s="77" customFormat="1" ht="12" customHeight="1" x14ac:dyDescent="0.2">
      <c r="A27" s="78"/>
      <c r="B27" s="128" t="s">
        <v>187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9" t="str">
        <f>IF(AND(R25="Ano",B28=""),_vst!$C$19,"")</f>
        <v/>
      </c>
    </row>
    <row r="28" spans="1:40" s="77" customFormat="1" ht="80.099999999999994" customHeight="1" x14ac:dyDescent="0.2">
      <c r="A28" s="78"/>
      <c r="B28" s="262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4"/>
    </row>
    <row r="29" spans="1:40" s="77" customFormat="1" ht="3.9" customHeight="1" x14ac:dyDescent="0.2">
      <c r="A29" s="78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4"/>
      <c r="AK29" s="114"/>
      <c r="AL29" s="114"/>
      <c r="AM29" s="114"/>
      <c r="AN29" s="114"/>
    </row>
    <row r="30" spans="1:40" s="77" customFormat="1" ht="14.4" x14ac:dyDescent="0.3">
      <c r="A30" s="124" t="s">
        <v>32</v>
      </c>
      <c r="B30" s="115" t="s">
        <v>217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I30" s="265"/>
      <c r="AJ30" s="266"/>
      <c r="AK30" s="116" t="str">
        <f>IF(AI30="",_vst!$C$11,"")</f>
        <v>vyberte ANO/NE</v>
      </c>
      <c r="AN30" s="113"/>
    </row>
    <row r="31" spans="1:40" s="77" customFormat="1" ht="3.9" customHeight="1" x14ac:dyDescent="0.2">
      <c r="A31" s="78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4"/>
      <c r="AK31" s="114"/>
      <c r="AL31" s="114"/>
      <c r="AM31" s="114"/>
      <c r="AN31" s="114"/>
    </row>
    <row r="32" spans="1:40" s="77" customFormat="1" ht="12" customHeight="1" x14ac:dyDescent="0.2">
      <c r="A32" s="78"/>
      <c r="B32" s="128" t="s">
        <v>188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9" t="str">
        <f>IF(AND(AI30="Ano",B33=""),_vst!$C$19,"")</f>
        <v/>
      </c>
    </row>
    <row r="33" spans="1:40" s="77" customFormat="1" ht="80.099999999999994" customHeight="1" x14ac:dyDescent="0.2">
      <c r="A33" s="78"/>
      <c r="B33" s="262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4"/>
    </row>
    <row r="34" spans="1:40" s="77" customFormat="1" ht="3.9" customHeight="1" x14ac:dyDescent="0.2">
      <c r="A34" s="78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4"/>
      <c r="AK34" s="114"/>
      <c r="AL34" s="114"/>
      <c r="AM34" s="114"/>
      <c r="AN34" s="114"/>
    </row>
    <row r="35" spans="1:40" s="77" customFormat="1" ht="12" customHeight="1" x14ac:dyDescent="0.2">
      <c r="A35" s="76" t="s">
        <v>34</v>
      </c>
      <c r="B35" s="259" t="s">
        <v>182</v>
      </c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1"/>
    </row>
    <row r="36" spans="1:40" s="77" customFormat="1" ht="80.099999999999994" customHeight="1" x14ac:dyDescent="0.2">
      <c r="A36" s="78"/>
      <c r="B36" s="262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4"/>
    </row>
    <row r="37" spans="1:40" s="77" customFormat="1" ht="3.9" customHeight="1" x14ac:dyDescent="0.2">
      <c r="A37" s="78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4"/>
      <c r="AK37" s="114"/>
      <c r="AL37" s="114"/>
      <c r="AM37" s="114"/>
      <c r="AN37" s="114"/>
    </row>
    <row r="38" spans="1:40" s="77" customFormat="1" ht="11.4" x14ac:dyDescent="0.2">
      <c r="A38" s="76" t="s">
        <v>35</v>
      </c>
      <c r="B38" s="259" t="s">
        <v>173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1"/>
    </row>
    <row r="39" spans="1:40" s="77" customFormat="1" ht="80.099999999999994" customHeight="1" x14ac:dyDescent="0.2">
      <c r="A39" s="78"/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4"/>
    </row>
    <row r="40" spans="1:40" s="77" customFormat="1" ht="3.9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40" s="77" customFormat="1" ht="12" customHeight="1" x14ac:dyDescent="0.2">
      <c r="A41" s="76" t="s">
        <v>36</v>
      </c>
      <c r="B41" s="259" t="s">
        <v>33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1"/>
    </row>
    <row r="42" spans="1:40" s="77" customFormat="1" ht="80.099999999999994" customHeight="1" x14ac:dyDescent="0.2">
      <c r="A42" s="78"/>
      <c r="B42" s="262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4"/>
    </row>
    <row r="43" spans="1:40" s="77" customFormat="1" ht="3.9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</row>
    <row r="44" spans="1:40" s="77" customFormat="1" ht="12" customHeight="1" x14ac:dyDescent="0.2">
      <c r="A44" s="76" t="s">
        <v>37</v>
      </c>
      <c r="B44" s="259" t="s">
        <v>87</v>
      </c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1"/>
    </row>
    <row r="45" spans="1:40" s="77" customFormat="1" ht="80.099999999999994" customHeight="1" x14ac:dyDescent="0.2">
      <c r="A45" s="78"/>
      <c r="B45" s="262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4"/>
    </row>
    <row r="46" spans="1:40" s="77" customFormat="1" ht="3.9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40" s="77" customFormat="1" ht="12" customHeight="1" x14ac:dyDescent="0.2">
      <c r="A47" s="76" t="s">
        <v>38</v>
      </c>
      <c r="B47" s="259" t="s">
        <v>86</v>
      </c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1"/>
    </row>
    <row r="48" spans="1:40" s="77" customFormat="1" ht="80.099999999999994" customHeight="1" x14ac:dyDescent="0.2">
      <c r="A48" s="78"/>
      <c r="B48" s="262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4"/>
    </row>
    <row r="49" spans="1:40" s="77" customFormat="1" ht="3.9" customHeight="1" x14ac:dyDescent="0.2">
      <c r="A49" s="78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40" s="77" customFormat="1" ht="12" customHeight="1" x14ac:dyDescent="0.2">
      <c r="A50" s="76" t="s">
        <v>39</v>
      </c>
      <c r="B50" s="259" t="s">
        <v>113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1"/>
    </row>
    <row r="51" spans="1:40" s="77" customFormat="1" ht="80.099999999999994" customHeight="1" x14ac:dyDescent="0.2">
      <c r="A51" s="78"/>
      <c r="B51" s="262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4"/>
    </row>
    <row r="52" spans="1:40" s="77" customFormat="1" ht="3.9" customHeight="1" x14ac:dyDescent="0.2">
      <c r="A52" s="78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40" s="77" customFormat="1" ht="12" customHeight="1" x14ac:dyDescent="0.2">
      <c r="A53" s="76" t="s">
        <v>40</v>
      </c>
      <c r="B53" s="259" t="s">
        <v>88</v>
      </c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1"/>
    </row>
    <row r="54" spans="1:40" s="77" customFormat="1" ht="80.099999999999994" customHeight="1" x14ac:dyDescent="0.2">
      <c r="A54" s="78"/>
      <c r="B54" s="262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4"/>
    </row>
    <row r="55" spans="1:40" s="77" customFormat="1" ht="3.9" customHeight="1" x14ac:dyDescent="0.2">
      <c r="A55" s="78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</row>
    <row r="56" spans="1:40" s="77" customFormat="1" ht="25.5" customHeight="1" x14ac:dyDescent="0.2">
      <c r="A56" s="76" t="s">
        <v>41</v>
      </c>
      <c r="B56" s="259" t="s">
        <v>120</v>
      </c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1"/>
    </row>
    <row r="57" spans="1:40" s="77" customFormat="1" ht="80.099999999999994" customHeight="1" x14ac:dyDescent="0.2">
      <c r="A57" s="78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4"/>
    </row>
    <row r="58" spans="1:40" s="77" customFormat="1" ht="3.9" customHeight="1" x14ac:dyDescent="0.2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</row>
    <row r="59" spans="1:40" s="77" customFormat="1" ht="12" customHeight="1" x14ac:dyDescent="0.2">
      <c r="A59" s="76" t="s">
        <v>44</v>
      </c>
      <c r="B59" s="259" t="s">
        <v>42</v>
      </c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1"/>
    </row>
    <row r="60" spans="1:40" s="77" customFormat="1" ht="80.099999999999994" customHeight="1" x14ac:dyDescent="0.2">
      <c r="A60" s="78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4"/>
    </row>
    <row r="61" spans="1:40" s="77" customFormat="1" ht="3.9" customHeight="1" x14ac:dyDescent="0.2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</row>
    <row r="62" spans="1:40" s="77" customFormat="1" ht="12" customHeight="1" x14ac:dyDescent="0.2">
      <c r="A62" s="76" t="s">
        <v>89</v>
      </c>
      <c r="B62" s="259" t="s">
        <v>83</v>
      </c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1"/>
    </row>
    <row r="63" spans="1:40" s="77" customFormat="1" ht="80.099999999999994" customHeight="1" x14ac:dyDescent="0.2">
      <c r="A63" s="78"/>
      <c r="B63" s="262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4"/>
    </row>
    <row r="64" spans="1:40" s="77" customFormat="1" ht="3.9" customHeight="1" x14ac:dyDescent="0.2">
      <c r="A64" s="78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</row>
    <row r="65" spans="1:51" s="77" customFormat="1" ht="12" customHeight="1" x14ac:dyDescent="0.2">
      <c r="A65" s="76" t="s">
        <v>183</v>
      </c>
      <c r="B65" s="259" t="s">
        <v>43</v>
      </c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1"/>
    </row>
    <row r="66" spans="1:51" s="77" customFormat="1" ht="80.099999999999994" customHeight="1" x14ac:dyDescent="0.2">
      <c r="A66" s="78"/>
      <c r="B66" s="262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4"/>
    </row>
    <row r="67" spans="1:51" s="77" customFormat="1" ht="3.9" customHeight="1" x14ac:dyDescent="0.2">
      <c r="A67" s="78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</row>
    <row r="68" spans="1:51" s="77" customFormat="1" ht="12" customHeight="1" x14ac:dyDescent="0.2">
      <c r="A68" s="76" t="s">
        <v>184</v>
      </c>
      <c r="B68" s="259" t="s">
        <v>45</v>
      </c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1"/>
    </row>
    <row r="69" spans="1:51" s="77" customFormat="1" ht="80.099999999999994" customHeight="1" x14ac:dyDescent="0.2">
      <c r="A69" s="78"/>
      <c r="B69" s="262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4"/>
    </row>
    <row r="70" spans="1:51" s="77" customFormat="1" ht="3.9" customHeight="1" x14ac:dyDescent="0.2">
      <c r="A70" s="78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</row>
    <row r="71" spans="1:51" s="77" customFormat="1" ht="12" customHeight="1" x14ac:dyDescent="0.2">
      <c r="A71" s="76" t="s">
        <v>185</v>
      </c>
      <c r="B71" s="259" t="s">
        <v>90</v>
      </c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1"/>
    </row>
    <row r="72" spans="1:51" s="77" customFormat="1" ht="80.099999999999994" customHeight="1" x14ac:dyDescent="0.2">
      <c r="A72" s="78"/>
      <c r="B72" s="262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3"/>
      <c r="AJ72" s="263"/>
      <c r="AK72" s="263"/>
      <c r="AL72" s="263"/>
      <c r="AM72" s="263"/>
      <c r="AN72" s="264"/>
    </row>
    <row r="73" spans="1:51" s="77" customFormat="1" ht="11.4" x14ac:dyDescent="0.2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</row>
    <row r="74" spans="1:51" ht="27" customHeight="1" x14ac:dyDescent="0.2">
      <c r="A74" s="258" t="s">
        <v>174</v>
      </c>
      <c r="B74" s="258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83"/>
      <c r="AL74" s="83"/>
      <c r="AM74" s="83"/>
      <c r="AN74" s="83"/>
      <c r="AO74" s="83"/>
      <c r="AP74" s="83"/>
      <c r="AQ74" s="5"/>
      <c r="AR74" s="5"/>
    </row>
    <row r="75" spans="1:51" ht="11.4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1:51" ht="13.5" customHeight="1" x14ac:dyDescent="0.25">
      <c r="A76" s="14" t="s">
        <v>75</v>
      </c>
    </row>
    <row r="77" spans="1:51" ht="11.4" x14ac:dyDescent="0.2"/>
    <row r="78" spans="1:51" ht="13.5" customHeight="1" x14ac:dyDescent="0.25">
      <c r="A78" s="45" t="s">
        <v>194</v>
      </c>
    </row>
    <row r="79" spans="1:51" ht="13.5" customHeight="1" x14ac:dyDescent="0.2">
      <c r="A79" s="156" t="s">
        <v>61</v>
      </c>
      <c r="B79" s="157"/>
      <c r="C79" s="157"/>
      <c r="D79" s="157"/>
      <c r="E79" s="157"/>
      <c r="F79" s="157"/>
      <c r="G79" s="157"/>
      <c r="H79" s="157"/>
      <c r="I79" s="157"/>
      <c r="J79" s="158"/>
      <c r="K79" s="156" t="s">
        <v>80</v>
      </c>
      <c r="L79" s="157"/>
      <c r="M79" s="157"/>
      <c r="N79" s="157"/>
      <c r="O79" s="157"/>
      <c r="P79" s="157"/>
      <c r="Q79" s="158"/>
      <c r="R79" s="156" t="s">
        <v>219</v>
      </c>
      <c r="S79" s="157"/>
      <c r="T79" s="157"/>
      <c r="U79" s="158"/>
      <c r="V79" s="162" t="s">
        <v>103</v>
      </c>
      <c r="W79" s="148" t="s">
        <v>102</v>
      </c>
      <c r="X79" s="149"/>
      <c r="Y79" s="156" t="s">
        <v>220</v>
      </c>
      <c r="Z79" s="157"/>
      <c r="AA79" s="157"/>
      <c r="AB79" s="158"/>
      <c r="AC79" s="153" t="s">
        <v>109</v>
      </c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5"/>
    </row>
    <row r="80" spans="1:51" ht="27" customHeight="1" x14ac:dyDescent="0.2">
      <c r="A80" s="159"/>
      <c r="B80" s="160"/>
      <c r="C80" s="160"/>
      <c r="D80" s="160"/>
      <c r="E80" s="160"/>
      <c r="F80" s="160"/>
      <c r="G80" s="160"/>
      <c r="H80" s="160"/>
      <c r="I80" s="160"/>
      <c r="J80" s="161"/>
      <c r="K80" s="159"/>
      <c r="L80" s="160"/>
      <c r="M80" s="160"/>
      <c r="N80" s="160"/>
      <c r="O80" s="160"/>
      <c r="P80" s="160"/>
      <c r="Q80" s="161"/>
      <c r="R80" s="159"/>
      <c r="S80" s="160"/>
      <c r="T80" s="160"/>
      <c r="U80" s="161"/>
      <c r="V80" s="163"/>
      <c r="W80" s="150"/>
      <c r="X80" s="151"/>
      <c r="Y80" s="159"/>
      <c r="Z80" s="160"/>
      <c r="AA80" s="160"/>
      <c r="AB80" s="161"/>
      <c r="AC80" s="164" t="s">
        <v>210</v>
      </c>
      <c r="AD80" s="164"/>
      <c r="AE80" s="164"/>
      <c r="AF80" s="164"/>
      <c r="AG80" s="164" t="s">
        <v>158</v>
      </c>
      <c r="AH80" s="164"/>
      <c r="AI80" s="164"/>
      <c r="AJ80" s="164"/>
      <c r="AK80" s="164" t="s">
        <v>74</v>
      </c>
      <c r="AL80" s="164"/>
      <c r="AM80" s="164"/>
      <c r="AN80" s="164"/>
      <c r="AR80" s="2" t="s">
        <v>68</v>
      </c>
      <c r="AS80" s="2" t="s">
        <v>72</v>
      </c>
      <c r="AT80" s="2" t="s">
        <v>69</v>
      </c>
      <c r="AU80" s="2" t="s">
        <v>71</v>
      </c>
      <c r="AV80" s="2" t="s">
        <v>106</v>
      </c>
      <c r="AW80" s="2" t="s">
        <v>105</v>
      </c>
      <c r="AX80" s="2" t="s">
        <v>167</v>
      </c>
      <c r="AY80" s="2" t="s">
        <v>107</v>
      </c>
    </row>
    <row r="81" spans="1:66" ht="12" x14ac:dyDescent="0.25">
      <c r="A81" s="19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37"/>
      <c r="S81" s="138"/>
      <c r="T81" s="138"/>
      <c r="U81" s="139"/>
      <c r="V81" s="134"/>
      <c r="W81" s="146"/>
      <c r="X81" s="147"/>
      <c r="Y81" s="143" t="str">
        <f t="shared" ref="Y81:Y108" si="0">IF(R81="","",IF(W81="",R81,CEILING(R81*W81,1)))</f>
        <v/>
      </c>
      <c r="Z81" s="144"/>
      <c r="AA81" s="144"/>
      <c r="AB81" s="145"/>
      <c r="AC81" s="137"/>
      <c r="AD81" s="138"/>
      <c r="AE81" s="138"/>
      <c r="AF81" s="139"/>
      <c r="AG81" s="152"/>
      <c r="AH81" s="152"/>
      <c r="AI81" s="152"/>
      <c r="AJ81" s="152"/>
      <c r="AK81" s="165" t="str">
        <f t="shared" ref="AK81" si="1">IF(Y81="","",Y81-AC81-AG81)</f>
        <v/>
      </c>
      <c r="AL81" s="165"/>
      <c r="AM81" s="165"/>
      <c r="AN81" s="165"/>
      <c r="AO81" s="68" t="str">
        <f>IF(AS81=1,_vst!$C$2,IF(AT81=1,_vst!$C$3,IF(AW81=1,_vst!$C$4,"")))</f>
        <v/>
      </c>
      <c r="AQ81" s="20"/>
      <c r="AR81" s="21">
        <f>IF(OR(K81=_vst!$B$3,K81=_vst!$B$9,K81=_vst!$B$10,K81=_vst!$B$11,K81=_vst!$B$12),1,0)</f>
        <v>0</v>
      </c>
      <c r="AS81" s="21">
        <f t="shared" ref="AS81:AS109" si="2">IF(AC81&gt;0,IF(AR81=1,1,0),0)</f>
        <v>0</v>
      </c>
      <c r="AT81" s="21">
        <f>IF(AC81+AG81&gt;Y81,1,0)</f>
        <v>0</v>
      </c>
      <c r="AU81" s="21">
        <f>IF(AC81&gt;0,IF(AG81&gt;0,1,0),0)</f>
        <v>0</v>
      </c>
      <c r="AV81" s="72">
        <f t="shared" ref="AV81:AV109" si="3">IF(OR(V81&lt;&gt;"",W81&lt;&gt;""),1,0)</f>
        <v>0</v>
      </c>
      <c r="AW81" s="72">
        <f>IF(OR(AND(V81="",W81&lt;&gt;""),AND(V81&lt;&gt;"",W81="")),1,0)</f>
        <v>0</v>
      </c>
      <c r="AX81" s="72">
        <v>0</v>
      </c>
      <c r="AY81" s="22">
        <f>IF(SUM(AS81:AT109,AR110,AW81:AW109,AX81:AX83,)=0,0,1)</f>
        <v>0</v>
      </c>
      <c r="AZ81" s="57"/>
      <c r="BE81" s="48"/>
      <c r="BF81" s="48"/>
      <c r="BG81" s="48"/>
      <c r="BH81" s="48"/>
      <c r="BI81" s="49"/>
      <c r="BJ81" s="49"/>
      <c r="BK81" s="49"/>
      <c r="BL81" s="49"/>
      <c r="BM81" s="49"/>
      <c r="BN81" s="49"/>
    </row>
    <row r="82" spans="1:66" ht="13.5" customHeight="1" x14ac:dyDescent="0.25">
      <c r="A82" s="19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37"/>
      <c r="S82" s="138"/>
      <c r="T82" s="138"/>
      <c r="U82" s="139"/>
      <c r="V82" s="134"/>
      <c r="W82" s="146"/>
      <c r="X82" s="147"/>
      <c r="Y82" s="143" t="str">
        <f t="shared" si="0"/>
        <v/>
      </c>
      <c r="Z82" s="144"/>
      <c r="AA82" s="144"/>
      <c r="AB82" s="145"/>
      <c r="AC82" s="137"/>
      <c r="AD82" s="138"/>
      <c r="AE82" s="138"/>
      <c r="AF82" s="139"/>
      <c r="AG82" s="152"/>
      <c r="AH82" s="152"/>
      <c r="AI82" s="152"/>
      <c r="AJ82" s="152"/>
      <c r="AK82" s="165" t="str">
        <f t="shared" ref="AK82:AK90" si="4">IF(Y82="","",Y82-AC82-AG82)</f>
        <v/>
      </c>
      <c r="AL82" s="165"/>
      <c r="AM82" s="165"/>
      <c r="AN82" s="165"/>
      <c r="AO82" s="68" t="str">
        <f>IF(AS82=1,_vst!$C$2,IF(AT82=1,_vst!$C$3,IF(AW82=1,_vst!$C$4,"")))</f>
        <v/>
      </c>
      <c r="AQ82" s="20"/>
      <c r="AR82" s="21">
        <f>IF(OR(K82=_vst!$B$3,K82=_vst!$B$9,K82=_vst!$B$10,K82=_vst!$B$11,K82=_vst!$B$12),1,0)</f>
        <v>0</v>
      </c>
      <c r="AS82" s="21">
        <f t="shared" si="2"/>
        <v>0</v>
      </c>
      <c r="AT82" s="21">
        <f t="shared" ref="AT82:AT90" si="5">IF(AC82+AG82&gt;Y82,1,0)</f>
        <v>0</v>
      </c>
      <c r="AU82" s="21">
        <f t="shared" ref="AU82:AU90" si="6">IF(AC82&gt;0,IF(AG82&gt;0,1,0),0)</f>
        <v>0</v>
      </c>
      <c r="AV82" s="72">
        <f t="shared" si="3"/>
        <v>0</v>
      </c>
      <c r="AW82" s="72">
        <f t="shared" ref="AW82:AW109" si="7">IF(OR(AND(V82="",W82&lt;&gt;""),AND(V82&lt;&gt;"",W82="")),1,0)</f>
        <v>0</v>
      </c>
      <c r="AX82" s="21">
        <v>0</v>
      </c>
      <c r="AY82" s="5"/>
      <c r="AZ82" s="58"/>
      <c r="BE82" s="49"/>
      <c r="BF82" s="49"/>
      <c r="BG82" s="49"/>
      <c r="BH82" s="49"/>
      <c r="BI82" s="49"/>
      <c r="BJ82" s="49"/>
      <c r="BK82" s="49"/>
      <c r="BL82" s="49"/>
      <c r="BM82" s="49"/>
      <c r="BN82" s="49"/>
    </row>
    <row r="83" spans="1:66" ht="13.5" customHeight="1" x14ac:dyDescent="0.25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37"/>
      <c r="S83" s="138"/>
      <c r="T83" s="138"/>
      <c r="U83" s="139"/>
      <c r="V83" s="134"/>
      <c r="W83" s="146"/>
      <c r="X83" s="147"/>
      <c r="Y83" s="143" t="str">
        <f t="shared" si="0"/>
        <v/>
      </c>
      <c r="Z83" s="144"/>
      <c r="AA83" s="144"/>
      <c r="AB83" s="145"/>
      <c r="AC83" s="137"/>
      <c r="AD83" s="138"/>
      <c r="AE83" s="138"/>
      <c r="AF83" s="139"/>
      <c r="AG83" s="137"/>
      <c r="AH83" s="138"/>
      <c r="AI83" s="138"/>
      <c r="AJ83" s="139"/>
      <c r="AK83" s="165" t="str">
        <f t="shared" si="4"/>
        <v/>
      </c>
      <c r="AL83" s="165"/>
      <c r="AM83" s="165"/>
      <c r="AN83" s="165"/>
      <c r="AO83" s="68" t="str">
        <f>IF(AS83=1,_vst!$C$2,IF(AT83=1,_vst!$C$3,IF(AW83=1,_vst!$C$4,"")))</f>
        <v/>
      </c>
      <c r="AQ83" s="20"/>
      <c r="AR83" s="21">
        <f>IF(OR(K83=_vst!$B$3,K83=_vst!$B$9,K83=_vst!$B$10,K83=_vst!$B$11,K83=_vst!$B$12),1,0)</f>
        <v>0</v>
      </c>
      <c r="AS83" s="21">
        <f t="shared" si="2"/>
        <v>0</v>
      </c>
      <c r="AT83" s="21">
        <f t="shared" si="5"/>
        <v>0</v>
      </c>
      <c r="AU83" s="21">
        <f t="shared" si="6"/>
        <v>0</v>
      </c>
      <c r="AV83" s="72">
        <f t="shared" si="3"/>
        <v>0</v>
      </c>
      <c r="AW83" s="72">
        <f t="shared" si="7"/>
        <v>0</v>
      </c>
      <c r="AX83" s="21">
        <v>0</v>
      </c>
      <c r="AY83" s="5"/>
      <c r="AZ83" s="58"/>
      <c r="BE83" s="49"/>
      <c r="BF83" s="49"/>
      <c r="BG83" s="49"/>
      <c r="BH83" s="49"/>
      <c r="BI83" s="49"/>
      <c r="BJ83" s="49"/>
      <c r="BK83" s="49"/>
      <c r="BL83" s="49"/>
      <c r="BM83" s="49"/>
      <c r="BN83" s="49"/>
    </row>
    <row r="84" spans="1:66" ht="13.5" customHeight="1" x14ac:dyDescent="0.25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37"/>
      <c r="S84" s="138"/>
      <c r="T84" s="138"/>
      <c r="U84" s="139"/>
      <c r="V84" s="134"/>
      <c r="W84" s="146"/>
      <c r="X84" s="147"/>
      <c r="Y84" s="143" t="str">
        <f t="shared" si="0"/>
        <v/>
      </c>
      <c r="Z84" s="144"/>
      <c r="AA84" s="144"/>
      <c r="AB84" s="145"/>
      <c r="AC84" s="137"/>
      <c r="AD84" s="138"/>
      <c r="AE84" s="138"/>
      <c r="AF84" s="139"/>
      <c r="AG84" s="152"/>
      <c r="AH84" s="152"/>
      <c r="AI84" s="152"/>
      <c r="AJ84" s="152"/>
      <c r="AK84" s="165" t="str">
        <f t="shared" si="4"/>
        <v/>
      </c>
      <c r="AL84" s="165"/>
      <c r="AM84" s="165"/>
      <c r="AN84" s="165"/>
      <c r="AO84" s="68" t="str">
        <f>IF(AS84=1,_vst!$C$2,IF(AT84=1,_vst!$C$3,IF(AW84=1,_vst!$C$4,"")))</f>
        <v/>
      </c>
      <c r="AQ84" s="20"/>
      <c r="AR84" s="21">
        <f>IF(OR(K84=_vst!$B$3,K84=_vst!$B$9,K84=_vst!$B$10,K84=_vst!$B$11,K84=_vst!$B$12),1,0)</f>
        <v>0</v>
      </c>
      <c r="AS84" s="21">
        <f t="shared" si="2"/>
        <v>0</v>
      </c>
      <c r="AT84" s="21">
        <f t="shared" si="5"/>
        <v>0</v>
      </c>
      <c r="AU84" s="21">
        <f t="shared" si="6"/>
        <v>0</v>
      </c>
      <c r="AV84" s="72">
        <f t="shared" si="3"/>
        <v>0</v>
      </c>
      <c r="AW84" s="72">
        <f t="shared" si="7"/>
        <v>0</v>
      </c>
      <c r="AX84" s="44"/>
      <c r="AY84" s="5"/>
      <c r="AZ84" s="58"/>
      <c r="BE84" s="49"/>
      <c r="BF84" s="49"/>
      <c r="BG84" s="49"/>
      <c r="BH84" s="49"/>
      <c r="BI84" s="49"/>
      <c r="BJ84" s="49"/>
      <c r="BK84" s="49"/>
      <c r="BL84" s="49"/>
      <c r="BM84" s="49"/>
      <c r="BN84" s="49"/>
    </row>
    <row r="85" spans="1:66" ht="13.5" customHeight="1" x14ac:dyDescent="0.25">
      <c r="A85" s="19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37"/>
      <c r="S85" s="138"/>
      <c r="T85" s="138"/>
      <c r="U85" s="139"/>
      <c r="V85" s="134"/>
      <c r="W85" s="146"/>
      <c r="X85" s="147"/>
      <c r="Y85" s="143" t="str">
        <f t="shared" si="0"/>
        <v/>
      </c>
      <c r="Z85" s="144"/>
      <c r="AA85" s="144"/>
      <c r="AB85" s="145"/>
      <c r="AC85" s="137"/>
      <c r="AD85" s="138"/>
      <c r="AE85" s="138"/>
      <c r="AF85" s="139"/>
      <c r="AG85" s="152"/>
      <c r="AH85" s="152"/>
      <c r="AI85" s="152"/>
      <c r="AJ85" s="152"/>
      <c r="AK85" s="165" t="str">
        <f t="shared" si="4"/>
        <v/>
      </c>
      <c r="AL85" s="165"/>
      <c r="AM85" s="165"/>
      <c r="AN85" s="165"/>
      <c r="AO85" s="68" t="str">
        <f>IF(AS85=1,_vst!$C$2,IF(AT85=1,_vst!$C$3,IF(AW85=1,_vst!$C$4,"")))</f>
        <v/>
      </c>
      <c r="AQ85" s="20"/>
      <c r="AR85" s="21">
        <f>IF(OR(K85=_vst!$B$3,K85=_vst!$B$9,K85=_vst!$B$10,K85=_vst!$B$11,K85=_vst!$B$12),1,0)</f>
        <v>0</v>
      </c>
      <c r="AS85" s="21">
        <f t="shared" si="2"/>
        <v>0</v>
      </c>
      <c r="AT85" s="21">
        <f t="shared" si="5"/>
        <v>0</v>
      </c>
      <c r="AU85" s="21">
        <f t="shared" si="6"/>
        <v>0</v>
      </c>
      <c r="AV85" s="72">
        <f t="shared" si="3"/>
        <v>0</v>
      </c>
      <c r="AW85" s="72">
        <f t="shared" si="7"/>
        <v>0</v>
      </c>
      <c r="AX85" s="44"/>
      <c r="AY85" s="5"/>
      <c r="AZ85" s="58"/>
      <c r="BE85" s="49"/>
      <c r="BF85" s="49"/>
      <c r="BG85" s="49"/>
      <c r="BH85" s="49"/>
      <c r="BI85" s="49"/>
      <c r="BJ85" s="49"/>
      <c r="BK85" s="49"/>
      <c r="BL85" s="49"/>
      <c r="BM85" s="49"/>
      <c r="BN85" s="49"/>
    </row>
    <row r="86" spans="1:66" ht="13.5" customHeight="1" x14ac:dyDescent="0.25">
      <c r="A86" s="193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37"/>
      <c r="S86" s="138"/>
      <c r="T86" s="138"/>
      <c r="U86" s="139"/>
      <c r="V86" s="134"/>
      <c r="W86" s="146"/>
      <c r="X86" s="147"/>
      <c r="Y86" s="143" t="str">
        <f t="shared" si="0"/>
        <v/>
      </c>
      <c r="Z86" s="144"/>
      <c r="AA86" s="144"/>
      <c r="AB86" s="145"/>
      <c r="AC86" s="137"/>
      <c r="AD86" s="138"/>
      <c r="AE86" s="138"/>
      <c r="AF86" s="139"/>
      <c r="AG86" s="137"/>
      <c r="AH86" s="138"/>
      <c r="AI86" s="138"/>
      <c r="AJ86" s="139"/>
      <c r="AK86" s="165" t="str">
        <f t="shared" si="4"/>
        <v/>
      </c>
      <c r="AL86" s="165"/>
      <c r="AM86" s="165"/>
      <c r="AN86" s="165"/>
      <c r="AO86" s="68" t="str">
        <f>IF(AS86=1,_vst!$C$2,IF(AT86=1,_vst!$C$3,IF(AW86=1,_vst!$C$4,"")))</f>
        <v/>
      </c>
      <c r="AQ86" s="20"/>
      <c r="AR86" s="21">
        <f>IF(OR(K86=_vst!$B$3,K86=_vst!$B$9,K86=_vst!$B$10,K86=_vst!$B$11,K86=_vst!$B$12),1,0)</f>
        <v>0</v>
      </c>
      <c r="AS86" s="21">
        <f t="shared" si="2"/>
        <v>0</v>
      </c>
      <c r="AT86" s="21">
        <f t="shared" si="5"/>
        <v>0</v>
      </c>
      <c r="AU86" s="21">
        <f t="shared" si="6"/>
        <v>0</v>
      </c>
      <c r="AV86" s="72">
        <f t="shared" si="3"/>
        <v>0</v>
      </c>
      <c r="AW86" s="72">
        <f t="shared" si="7"/>
        <v>0</v>
      </c>
      <c r="AX86" s="44"/>
      <c r="AY86" s="5"/>
      <c r="AZ86" s="58"/>
      <c r="BE86" s="49"/>
      <c r="BF86" s="49"/>
      <c r="BG86" s="49"/>
      <c r="BH86" s="49"/>
      <c r="BI86" s="49"/>
      <c r="BJ86" s="49"/>
      <c r="BK86" s="49"/>
      <c r="BL86" s="49"/>
      <c r="BM86" s="49"/>
      <c r="BN86" s="49"/>
    </row>
    <row r="87" spans="1:66" ht="13.5" customHeight="1" x14ac:dyDescent="0.25">
      <c r="A87" s="193"/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37"/>
      <c r="S87" s="138"/>
      <c r="T87" s="138"/>
      <c r="U87" s="139"/>
      <c r="V87" s="134"/>
      <c r="W87" s="146"/>
      <c r="X87" s="147"/>
      <c r="Y87" s="143" t="str">
        <f t="shared" si="0"/>
        <v/>
      </c>
      <c r="Z87" s="144"/>
      <c r="AA87" s="144"/>
      <c r="AB87" s="145"/>
      <c r="AC87" s="137"/>
      <c r="AD87" s="138"/>
      <c r="AE87" s="138"/>
      <c r="AF87" s="139"/>
      <c r="AG87" s="152"/>
      <c r="AH87" s="152"/>
      <c r="AI87" s="152"/>
      <c r="AJ87" s="152"/>
      <c r="AK87" s="165" t="str">
        <f t="shared" si="4"/>
        <v/>
      </c>
      <c r="AL87" s="165"/>
      <c r="AM87" s="165"/>
      <c r="AN87" s="165"/>
      <c r="AO87" s="68" t="str">
        <f>IF(AS87=1,_vst!$C$2,IF(AT87=1,_vst!$C$3,IF(AW87=1,_vst!$C$4,"")))</f>
        <v/>
      </c>
      <c r="AQ87" s="20"/>
      <c r="AR87" s="21">
        <f>IF(OR(K87=_vst!$B$3,K87=_vst!$B$9,K87=_vst!$B$10,K87=_vst!$B$11,K87=_vst!$B$12),1,0)</f>
        <v>0</v>
      </c>
      <c r="AS87" s="21">
        <f t="shared" si="2"/>
        <v>0</v>
      </c>
      <c r="AT87" s="21">
        <f t="shared" si="5"/>
        <v>0</v>
      </c>
      <c r="AU87" s="21">
        <f t="shared" si="6"/>
        <v>0</v>
      </c>
      <c r="AV87" s="72">
        <f t="shared" si="3"/>
        <v>0</v>
      </c>
      <c r="AW87" s="72">
        <f t="shared" si="7"/>
        <v>0</v>
      </c>
      <c r="AX87" s="44"/>
      <c r="AY87" s="5"/>
      <c r="AZ87" s="58"/>
      <c r="BE87" s="49"/>
      <c r="BF87" s="49"/>
      <c r="BG87" s="49"/>
      <c r="BH87" s="49"/>
      <c r="BI87" s="49"/>
      <c r="BJ87" s="49"/>
      <c r="BK87" s="49"/>
      <c r="BL87" s="49"/>
      <c r="BM87" s="49"/>
      <c r="BN87" s="49"/>
    </row>
    <row r="88" spans="1:66" ht="13.5" customHeight="1" x14ac:dyDescent="0.25">
      <c r="A88" s="194"/>
      <c r="B88" s="195"/>
      <c r="C88" s="195"/>
      <c r="D88" s="195"/>
      <c r="E88" s="195"/>
      <c r="F88" s="195"/>
      <c r="G88" s="195"/>
      <c r="H88" s="195"/>
      <c r="I88" s="195"/>
      <c r="J88" s="196"/>
      <c r="K88" s="193"/>
      <c r="L88" s="193"/>
      <c r="M88" s="193"/>
      <c r="N88" s="193"/>
      <c r="O88" s="193"/>
      <c r="P88" s="193"/>
      <c r="Q88" s="193"/>
      <c r="R88" s="137"/>
      <c r="S88" s="138"/>
      <c r="T88" s="138"/>
      <c r="U88" s="139"/>
      <c r="V88" s="134"/>
      <c r="W88" s="146"/>
      <c r="X88" s="147"/>
      <c r="Y88" s="143" t="str">
        <f t="shared" si="0"/>
        <v/>
      </c>
      <c r="Z88" s="144"/>
      <c r="AA88" s="144"/>
      <c r="AB88" s="145"/>
      <c r="AC88" s="137"/>
      <c r="AD88" s="138"/>
      <c r="AE88" s="138"/>
      <c r="AF88" s="139"/>
      <c r="AG88" s="137"/>
      <c r="AH88" s="138"/>
      <c r="AI88" s="138"/>
      <c r="AJ88" s="139"/>
      <c r="AK88" s="165" t="str">
        <f t="shared" si="4"/>
        <v/>
      </c>
      <c r="AL88" s="165"/>
      <c r="AM88" s="165"/>
      <c r="AN88" s="165"/>
      <c r="AO88" s="68" t="str">
        <f>IF(AS88=1,_vst!$C$2,IF(AT88=1,_vst!$C$3,IF(AW88=1,_vst!$C$4,"")))</f>
        <v/>
      </c>
      <c r="AQ88" s="20"/>
      <c r="AR88" s="21">
        <f>IF(OR(K88=_vst!$B$3,K88=_vst!$B$9,K88=_vst!$B$10,K88=_vst!$B$11,K88=_vst!$B$12),1,0)</f>
        <v>0</v>
      </c>
      <c r="AS88" s="21">
        <f t="shared" si="2"/>
        <v>0</v>
      </c>
      <c r="AT88" s="21">
        <f t="shared" si="5"/>
        <v>0</v>
      </c>
      <c r="AU88" s="21">
        <f t="shared" si="6"/>
        <v>0</v>
      </c>
      <c r="AV88" s="72">
        <f t="shared" si="3"/>
        <v>0</v>
      </c>
      <c r="AW88" s="72">
        <f t="shared" si="7"/>
        <v>0</v>
      </c>
      <c r="AX88" s="44"/>
      <c r="AY88" s="5"/>
      <c r="AZ88" s="58"/>
      <c r="BE88" s="49"/>
      <c r="BF88" s="49"/>
      <c r="BG88" s="49"/>
      <c r="BH88" s="49"/>
      <c r="BI88" s="49"/>
      <c r="BJ88" s="49"/>
      <c r="BK88" s="49"/>
      <c r="BL88" s="49"/>
      <c r="BM88" s="49"/>
      <c r="BN88" s="49"/>
    </row>
    <row r="89" spans="1:66" ht="13.5" customHeight="1" x14ac:dyDescent="0.25">
      <c r="A89" s="194"/>
      <c r="B89" s="195"/>
      <c r="C89" s="195"/>
      <c r="D89" s="195"/>
      <c r="E89" s="195"/>
      <c r="F89" s="195"/>
      <c r="G89" s="195"/>
      <c r="H89" s="195"/>
      <c r="I89" s="195"/>
      <c r="J89" s="196"/>
      <c r="K89" s="193"/>
      <c r="L89" s="193"/>
      <c r="M89" s="193"/>
      <c r="N89" s="193"/>
      <c r="O89" s="193"/>
      <c r="P89" s="193"/>
      <c r="Q89" s="193"/>
      <c r="R89" s="137"/>
      <c r="S89" s="138"/>
      <c r="T89" s="138"/>
      <c r="U89" s="139"/>
      <c r="V89" s="134"/>
      <c r="W89" s="146"/>
      <c r="X89" s="147"/>
      <c r="Y89" s="143" t="str">
        <f t="shared" si="0"/>
        <v/>
      </c>
      <c r="Z89" s="144"/>
      <c r="AA89" s="144"/>
      <c r="AB89" s="145"/>
      <c r="AC89" s="137"/>
      <c r="AD89" s="138"/>
      <c r="AE89" s="138"/>
      <c r="AF89" s="139"/>
      <c r="AG89" s="137"/>
      <c r="AH89" s="138"/>
      <c r="AI89" s="138"/>
      <c r="AJ89" s="139"/>
      <c r="AK89" s="165" t="str">
        <f t="shared" si="4"/>
        <v/>
      </c>
      <c r="AL89" s="165"/>
      <c r="AM89" s="165"/>
      <c r="AN89" s="165"/>
      <c r="AO89" s="68" t="str">
        <f>IF(AS89=1,_vst!$C$2,IF(AT89=1,_vst!$C$3,IF(AW89=1,_vst!$C$4,"")))</f>
        <v/>
      </c>
      <c r="AQ89" s="20"/>
      <c r="AR89" s="21">
        <f>IF(OR(K89=_vst!$B$3,K89=_vst!$B$9,K89=_vst!$B$10,K89=_vst!$B$11,K89=_vst!$B$12),1,0)</f>
        <v>0</v>
      </c>
      <c r="AS89" s="21">
        <f t="shared" si="2"/>
        <v>0</v>
      </c>
      <c r="AT89" s="21">
        <f t="shared" si="5"/>
        <v>0</v>
      </c>
      <c r="AU89" s="21">
        <f t="shared" si="6"/>
        <v>0</v>
      </c>
      <c r="AV89" s="72">
        <f t="shared" si="3"/>
        <v>0</v>
      </c>
      <c r="AW89" s="72">
        <f t="shared" si="7"/>
        <v>0</v>
      </c>
      <c r="AX89" s="44"/>
      <c r="AY89" s="5"/>
      <c r="AZ89" s="58"/>
      <c r="BE89" s="49"/>
      <c r="BF89" s="49"/>
      <c r="BG89" s="49"/>
      <c r="BH89" s="49"/>
      <c r="BI89" s="49"/>
      <c r="BJ89" s="49"/>
      <c r="BK89" s="49"/>
      <c r="BL89" s="49"/>
      <c r="BM89" s="49"/>
      <c r="BN89" s="49"/>
    </row>
    <row r="90" spans="1:66" ht="13.5" customHeight="1" x14ac:dyDescent="0.25">
      <c r="A90" s="194"/>
      <c r="B90" s="195"/>
      <c r="C90" s="195"/>
      <c r="D90" s="195"/>
      <c r="E90" s="195"/>
      <c r="F90" s="195"/>
      <c r="G90" s="195"/>
      <c r="H90" s="195"/>
      <c r="I90" s="195"/>
      <c r="J90" s="196"/>
      <c r="K90" s="193"/>
      <c r="L90" s="193"/>
      <c r="M90" s="193"/>
      <c r="N90" s="193"/>
      <c r="O90" s="193"/>
      <c r="P90" s="193"/>
      <c r="Q90" s="193"/>
      <c r="R90" s="137"/>
      <c r="S90" s="138"/>
      <c r="T90" s="138"/>
      <c r="U90" s="139"/>
      <c r="V90" s="134"/>
      <c r="W90" s="146"/>
      <c r="X90" s="147"/>
      <c r="Y90" s="143" t="str">
        <f t="shared" si="0"/>
        <v/>
      </c>
      <c r="Z90" s="144"/>
      <c r="AA90" s="144"/>
      <c r="AB90" s="145"/>
      <c r="AC90" s="137"/>
      <c r="AD90" s="138"/>
      <c r="AE90" s="138"/>
      <c r="AF90" s="139"/>
      <c r="AG90" s="152"/>
      <c r="AH90" s="152"/>
      <c r="AI90" s="152"/>
      <c r="AJ90" s="152"/>
      <c r="AK90" s="165" t="str">
        <f t="shared" si="4"/>
        <v/>
      </c>
      <c r="AL90" s="165"/>
      <c r="AM90" s="165"/>
      <c r="AN90" s="165"/>
      <c r="AO90" s="68" t="str">
        <f>IF(AS90=1,_vst!$C$2,IF(AT90=1,_vst!$C$3,IF(AW90=1,_vst!$C$4,"")))</f>
        <v/>
      </c>
      <c r="AQ90" s="20"/>
      <c r="AR90" s="21">
        <f>IF(OR(K90=_vst!$B$3,K90=_vst!$B$9,K90=_vst!$B$10,K90=_vst!$B$11,K90=_vst!$B$12),1,0)</f>
        <v>0</v>
      </c>
      <c r="AS90" s="21">
        <f t="shared" si="2"/>
        <v>0</v>
      </c>
      <c r="AT90" s="21">
        <f t="shared" si="5"/>
        <v>0</v>
      </c>
      <c r="AU90" s="21">
        <f t="shared" si="6"/>
        <v>0</v>
      </c>
      <c r="AV90" s="72">
        <f t="shared" si="3"/>
        <v>0</v>
      </c>
      <c r="AW90" s="72">
        <f t="shared" si="7"/>
        <v>0</v>
      </c>
      <c r="AX90" s="44"/>
      <c r="AY90" s="5"/>
      <c r="AZ90" s="58"/>
      <c r="BE90" s="49"/>
      <c r="BF90" s="49"/>
      <c r="BG90" s="49"/>
      <c r="BH90" s="49"/>
      <c r="BI90" s="49"/>
      <c r="BJ90" s="49"/>
      <c r="BK90" s="49"/>
      <c r="BL90" s="49"/>
      <c r="BM90" s="49"/>
      <c r="BN90" s="49"/>
    </row>
    <row r="91" spans="1:66" ht="13.5" customHeight="1" x14ac:dyDescent="0.25">
      <c r="A91" s="194"/>
      <c r="B91" s="195"/>
      <c r="C91" s="195"/>
      <c r="D91" s="195"/>
      <c r="E91" s="195"/>
      <c r="F91" s="195"/>
      <c r="G91" s="195"/>
      <c r="H91" s="195"/>
      <c r="I91" s="195"/>
      <c r="J91" s="196"/>
      <c r="K91" s="193"/>
      <c r="L91" s="193"/>
      <c r="M91" s="193"/>
      <c r="N91" s="193"/>
      <c r="O91" s="193"/>
      <c r="P91" s="193"/>
      <c r="Q91" s="193"/>
      <c r="R91" s="137"/>
      <c r="S91" s="138"/>
      <c r="T91" s="138"/>
      <c r="U91" s="139"/>
      <c r="V91" s="134"/>
      <c r="W91" s="146"/>
      <c r="X91" s="147"/>
      <c r="Y91" s="143" t="str">
        <f t="shared" si="0"/>
        <v/>
      </c>
      <c r="Z91" s="144"/>
      <c r="AA91" s="144"/>
      <c r="AB91" s="145"/>
      <c r="AC91" s="137"/>
      <c r="AD91" s="138"/>
      <c r="AE91" s="138"/>
      <c r="AF91" s="139"/>
      <c r="AG91" s="152"/>
      <c r="AH91" s="152"/>
      <c r="AI91" s="152"/>
      <c r="AJ91" s="152"/>
      <c r="AK91" s="165" t="str">
        <f t="shared" ref="AK91:AK109" si="8">IF(Y91="","",Y91-AC91-AG91)</f>
        <v/>
      </c>
      <c r="AL91" s="165"/>
      <c r="AM91" s="165"/>
      <c r="AN91" s="165"/>
      <c r="AO91" s="68" t="str">
        <f>IF(AS91=1,_vst!$C$2,IF(AT91=1,_vst!$C$3,IF(AW91=1,_vst!$C$4,"")))</f>
        <v/>
      </c>
      <c r="AQ91" s="20"/>
      <c r="AR91" s="21">
        <f>IF(OR(K91=_vst!$B$3,K91=_vst!$B$9,K91=_vst!$B$10,K91=_vst!$B$11,K91=_vst!$B$12),1,0)</f>
        <v>0</v>
      </c>
      <c r="AS91" s="21">
        <f t="shared" si="2"/>
        <v>0</v>
      </c>
      <c r="AT91" s="21">
        <f t="shared" ref="AT91:AT109" si="9">IF(AC91+AG91&gt;Y91,1,0)</f>
        <v>0</v>
      </c>
      <c r="AU91" s="21">
        <f t="shared" ref="AU91:AU109" si="10">IF(AC91&gt;0,IF(AG91&gt;0,1,0),0)</f>
        <v>0</v>
      </c>
      <c r="AV91" s="72">
        <f t="shared" si="3"/>
        <v>0</v>
      </c>
      <c r="AW91" s="72">
        <f t="shared" si="7"/>
        <v>0</v>
      </c>
      <c r="AX91" s="44"/>
      <c r="AY91" s="5"/>
      <c r="AZ91" s="58"/>
      <c r="BE91" s="49"/>
      <c r="BF91" s="49"/>
      <c r="BG91" s="49"/>
      <c r="BH91" s="49"/>
      <c r="BI91" s="49"/>
      <c r="BJ91" s="49"/>
      <c r="BK91" s="49"/>
      <c r="BL91" s="49"/>
      <c r="BM91" s="49"/>
      <c r="BN91" s="49"/>
    </row>
    <row r="92" spans="1:66" ht="13.5" customHeight="1" x14ac:dyDescent="0.25">
      <c r="A92" s="194"/>
      <c r="B92" s="195"/>
      <c r="C92" s="195"/>
      <c r="D92" s="195"/>
      <c r="E92" s="195"/>
      <c r="F92" s="195"/>
      <c r="G92" s="195"/>
      <c r="H92" s="195"/>
      <c r="I92" s="195"/>
      <c r="J92" s="196"/>
      <c r="K92" s="193"/>
      <c r="L92" s="193"/>
      <c r="M92" s="193"/>
      <c r="N92" s="193"/>
      <c r="O92" s="193"/>
      <c r="P92" s="193"/>
      <c r="Q92" s="193"/>
      <c r="R92" s="137"/>
      <c r="S92" s="138"/>
      <c r="T92" s="138"/>
      <c r="U92" s="139"/>
      <c r="V92" s="134"/>
      <c r="W92" s="146"/>
      <c r="X92" s="147"/>
      <c r="Y92" s="143" t="str">
        <f t="shared" si="0"/>
        <v/>
      </c>
      <c r="Z92" s="144"/>
      <c r="AA92" s="144"/>
      <c r="AB92" s="145"/>
      <c r="AC92" s="137"/>
      <c r="AD92" s="138"/>
      <c r="AE92" s="138"/>
      <c r="AF92" s="139"/>
      <c r="AG92" s="137"/>
      <c r="AH92" s="138"/>
      <c r="AI92" s="138"/>
      <c r="AJ92" s="139"/>
      <c r="AK92" s="165" t="str">
        <f t="shared" si="8"/>
        <v/>
      </c>
      <c r="AL92" s="165"/>
      <c r="AM92" s="165"/>
      <c r="AN92" s="165"/>
      <c r="AO92" s="68" t="str">
        <f>IF(AS92=1,_vst!$C$2,IF(AT92=1,_vst!$C$3,IF(AW92=1,_vst!$C$4,"")))</f>
        <v/>
      </c>
      <c r="AQ92" s="20"/>
      <c r="AR92" s="21">
        <f>IF(OR(K92=_vst!$B$3,K92=_vst!$B$9,K92=_vst!$B$10,K92=_vst!$B$11,K92=_vst!$B$12),1,0)</f>
        <v>0</v>
      </c>
      <c r="AS92" s="21">
        <f t="shared" si="2"/>
        <v>0</v>
      </c>
      <c r="AT92" s="21">
        <f t="shared" si="9"/>
        <v>0</v>
      </c>
      <c r="AU92" s="21">
        <f t="shared" si="10"/>
        <v>0</v>
      </c>
      <c r="AV92" s="72">
        <f t="shared" si="3"/>
        <v>0</v>
      </c>
      <c r="AW92" s="72">
        <f t="shared" si="7"/>
        <v>0</v>
      </c>
      <c r="AX92" s="44"/>
      <c r="AY92" s="5"/>
      <c r="AZ92" s="58"/>
      <c r="BE92" s="49"/>
      <c r="BF92" s="49"/>
      <c r="BG92" s="49"/>
      <c r="BH92" s="49"/>
      <c r="BI92" s="49"/>
      <c r="BJ92" s="49"/>
      <c r="BK92" s="49"/>
      <c r="BL92" s="49"/>
      <c r="BM92" s="49"/>
      <c r="BN92" s="49"/>
    </row>
    <row r="93" spans="1:66" ht="13.5" customHeight="1" x14ac:dyDescent="0.25">
      <c r="A93" s="194"/>
      <c r="B93" s="195"/>
      <c r="C93" s="195"/>
      <c r="D93" s="195"/>
      <c r="E93" s="195"/>
      <c r="F93" s="195"/>
      <c r="G93" s="195"/>
      <c r="H93" s="195"/>
      <c r="I93" s="195"/>
      <c r="J93" s="196"/>
      <c r="K93" s="193"/>
      <c r="L93" s="193"/>
      <c r="M93" s="193"/>
      <c r="N93" s="193"/>
      <c r="O93" s="193"/>
      <c r="P93" s="193"/>
      <c r="Q93" s="193"/>
      <c r="R93" s="137"/>
      <c r="S93" s="138"/>
      <c r="T93" s="138"/>
      <c r="U93" s="139"/>
      <c r="V93" s="134"/>
      <c r="W93" s="146"/>
      <c r="X93" s="147"/>
      <c r="Y93" s="143" t="str">
        <f t="shared" si="0"/>
        <v/>
      </c>
      <c r="Z93" s="144"/>
      <c r="AA93" s="144"/>
      <c r="AB93" s="145"/>
      <c r="AC93" s="137"/>
      <c r="AD93" s="138"/>
      <c r="AE93" s="138"/>
      <c r="AF93" s="139"/>
      <c r="AG93" s="152"/>
      <c r="AH93" s="152"/>
      <c r="AI93" s="152"/>
      <c r="AJ93" s="152"/>
      <c r="AK93" s="165" t="str">
        <f t="shared" si="8"/>
        <v/>
      </c>
      <c r="AL93" s="165"/>
      <c r="AM93" s="165"/>
      <c r="AN93" s="165"/>
      <c r="AO93" s="68" t="str">
        <f>IF(AS93=1,_vst!$C$2,IF(AT93=1,_vst!$C$3,IF(AW93=1,_vst!$C$4,"")))</f>
        <v/>
      </c>
      <c r="AQ93" s="20"/>
      <c r="AR93" s="21">
        <f>IF(OR(K93=_vst!$B$3,K93=_vst!$B$9,K93=_vst!$B$10,K93=_vst!$B$11,K93=_vst!$B$12),1,0)</f>
        <v>0</v>
      </c>
      <c r="AS93" s="21">
        <f t="shared" si="2"/>
        <v>0</v>
      </c>
      <c r="AT93" s="21">
        <f t="shared" si="9"/>
        <v>0</v>
      </c>
      <c r="AU93" s="21">
        <f t="shared" si="10"/>
        <v>0</v>
      </c>
      <c r="AV93" s="72">
        <f t="shared" si="3"/>
        <v>0</v>
      </c>
      <c r="AW93" s="72">
        <f t="shared" si="7"/>
        <v>0</v>
      </c>
      <c r="AX93" s="44"/>
      <c r="AY93" s="5"/>
      <c r="AZ93" s="58"/>
      <c r="BE93" s="49"/>
      <c r="BF93" s="49"/>
      <c r="BG93" s="49"/>
      <c r="BH93" s="49"/>
      <c r="BI93" s="49"/>
      <c r="BJ93" s="49"/>
      <c r="BK93" s="49"/>
      <c r="BL93" s="49"/>
      <c r="BM93" s="49"/>
      <c r="BN93" s="49"/>
    </row>
    <row r="94" spans="1:66" ht="13.5" customHeight="1" x14ac:dyDescent="0.25">
      <c r="A94" s="194"/>
      <c r="B94" s="195"/>
      <c r="C94" s="195"/>
      <c r="D94" s="195"/>
      <c r="E94" s="195"/>
      <c r="F94" s="195"/>
      <c r="G94" s="195"/>
      <c r="H94" s="195"/>
      <c r="I94" s="195"/>
      <c r="J94" s="196"/>
      <c r="K94" s="193"/>
      <c r="L94" s="193"/>
      <c r="M94" s="193"/>
      <c r="N94" s="193"/>
      <c r="O94" s="193"/>
      <c r="P94" s="193"/>
      <c r="Q94" s="193"/>
      <c r="R94" s="137"/>
      <c r="S94" s="138"/>
      <c r="T94" s="138"/>
      <c r="U94" s="139"/>
      <c r="V94" s="134"/>
      <c r="W94" s="146"/>
      <c r="X94" s="147"/>
      <c r="Y94" s="143" t="str">
        <f t="shared" si="0"/>
        <v/>
      </c>
      <c r="Z94" s="144"/>
      <c r="AA94" s="144"/>
      <c r="AB94" s="145"/>
      <c r="AC94" s="137"/>
      <c r="AD94" s="138"/>
      <c r="AE94" s="138"/>
      <c r="AF94" s="139"/>
      <c r="AG94" s="152"/>
      <c r="AH94" s="152"/>
      <c r="AI94" s="152"/>
      <c r="AJ94" s="152"/>
      <c r="AK94" s="165" t="str">
        <f t="shared" si="8"/>
        <v/>
      </c>
      <c r="AL94" s="165"/>
      <c r="AM94" s="165"/>
      <c r="AN94" s="165"/>
      <c r="AO94" s="68" t="str">
        <f>IF(AS94=1,_vst!$C$2,IF(AT94=1,_vst!$C$3,IF(AW94=1,_vst!$C$4,"")))</f>
        <v/>
      </c>
      <c r="AQ94" s="20"/>
      <c r="AR94" s="21">
        <f>IF(OR(K94=_vst!$B$3,K94=_vst!$B$9,K94=_vst!$B$10,K94=_vst!$B$11,K94=_vst!$B$12),1,0)</f>
        <v>0</v>
      </c>
      <c r="AS94" s="21">
        <f t="shared" si="2"/>
        <v>0</v>
      </c>
      <c r="AT94" s="21">
        <f t="shared" si="9"/>
        <v>0</v>
      </c>
      <c r="AU94" s="21">
        <f t="shared" si="10"/>
        <v>0</v>
      </c>
      <c r="AV94" s="72">
        <f t="shared" si="3"/>
        <v>0</v>
      </c>
      <c r="AW94" s="72">
        <f t="shared" si="7"/>
        <v>0</v>
      </c>
      <c r="AX94" s="44"/>
      <c r="AY94" s="5"/>
      <c r="AZ94" s="58"/>
      <c r="BE94" s="49"/>
      <c r="BF94" s="49"/>
      <c r="BG94" s="49"/>
      <c r="BH94" s="49"/>
      <c r="BI94" s="49"/>
      <c r="BJ94" s="49"/>
      <c r="BK94" s="49"/>
      <c r="BL94" s="49"/>
      <c r="BM94" s="49"/>
      <c r="BN94" s="49"/>
    </row>
    <row r="95" spans="1:66" ht="13.5" customHeight="1" x14ac:dyDescent="0.25">
      <c r="A95" s="194"/>
      <c r="B95" s="195"/>
      <c r="C95" s="195"/>
      <c r="D95" s="195"/>
      <c r="E95" s="195"/>
      <c r="F95" s="195"/>
      <c r="G95" s="195"/>
      <c r="H95" s="195"/>
      <c r="I95" s="195"/>
      <c r="J95" s="196"/>
      <c r="K95" s="193"/>
      <c r="L95" s="193"/>
      <c r="M95" s="193"/>
      <c r="N95" s="193"/>
      <c r="O95" s="193"/>
      <c r="P95" s="193"/>
      <c r="Q95" s="193"/>
      <c r="R95" s="137"/>
      <c r="S95" s="138"/>
      <c r="T95" s="138"/>
      <c r="U95" s="139"/>
      <c r="V95" s="134"/>
      <c r="W95" s="146"/>
      <c r="X95" s="147"/>
      <c r="Y95" s="143" t="str">
        <f t="shared" si="0"/>
        <v/>
      </c>
      <c r="Z95" s="144"/>
      <c r="AA95" s="144"/>
      <c r="AB95" s="145"/>
      <c r="AC95" s="137"/>
      <c r="AD95" s="138"/>
      <c r="AE95" s="138"/>
      <c r="AF95" s="139"/>
      <c r="AG95" s="137"/>
      <c r="AH95" s="138"/>
      <c r="AI95" s="138"/>
      <c r="AJ95" s="139"/>
      <c r="AK95" s="165" t="str">
        <f t="shared" si="8"/>
        <v/>
      </c>
      <c r="AL95" s="165"/>
      <c r="AM95" s="165"/>
      <c r="AN95" s="165"/>
      <c r="AO95" s="68" t="str">
        <f>IF(AS95=1,_vst!$C$2,IF(AT95=1,_vst!$C$3,IF(AW95=1,_vst!$C$4,"")))</f>
        <v/>
      </c>
      <c r="AQ95" s="20"/>
      <c r="AR95" s="21">
        <f>IF(OR(K95=_vst!$B$3,K95=_vst!$B$9,K95=_vst!$B$10,K95=_vst!$B$11,K95=_vst!$B$12),1,0)</f>
        <v>0</v>
      </c>
      <c r="AS95" s="21">
        <f t="shared" si="2"/>
        <v>0</v>
      </c>
      <c r="AT95" s="21">
        <f t="shared" si="9"/>
        <v>0</v>
      </c>
      <c r="AU95" s="21">
        <f t="shared" si="10"/>
        <v>0</v>
      </c>
      <c r="AV95" s="72">
        <f t="shared" si="3"/>
        <v>0</v>
      </c>
      <c r="AW95" s="72">
        <f t="shared" si="7"/>
        <v>0</v>
      </c>
      <c r="AX95" s="44"/>
      <c r="AY95" s="5"/>
      <c r="AZ95" s="58"/>
      <c r="BE95" s="49"/>
      <c r="BF95" s="49"/>
      <c r="BG95" s="49"/>
      <c r="BH95" s="49"/>
      <c r="BI95" s="49"/>
      <c r="BJ95" s="49"/>
      <c r="BK95" s="49"/>
      <c r="BL95" s="49"/>
      <c r="BM95" s="49"/>
      <c r="BN95" s="49"/>
    </row>
    <row r="96" spans="1:66" ht="13.5" customHeight="1" x14ac:dyDescent="0.25">
      <c r="A96" s="194"/>
      <c r="B96" s="195"/>
      <c r="C96" s="195"/>
      <c r="D96" s="195"/>
      <c r="E96" s="195"/>
      <c r="F96" s="195"/>
      <c r="G96" s="195"/>
      <c r="H96" s="195"/>
      <c r="I96" s="195"/>
      <c r="J96" s="196"/>
      <c r="K96" s="193"/>
      <c r="L96" s="193"/>
      <c r="M96" s="193"/>
      <c r="N96" s="193"/>
      <c r="O96" s="193"/>
      <c r="P96" s="193"/>
      <c r="Q96" s="193"/>
      <c r="R96" s="137"/>
      <c r="S96" s="138"/>
      <c r="T96" s="138"/>
      <c r="U96" s="139"/>
      <c r="V96" s="134"/>
      <c r="W96" s="146"/>
      <c r="X96" s="147"/>
      <c r="Y96" s="143" t="str">
        <f t="shared" si="0"/>
        <v/>
      </c>
      <c r="Z96" s="144"/>
      <c r="AA96" s="144"/>
      <c r="AB96" s="145"/>
      <c r="AC96" s="137"/>
      <c r="AD96" s="138"/>
      <c r="AE96" s="138"/>
      <c r="AF96" s="139"/>
      <c r="AG96" s="152"/>
      <c r="AH96" s="152"/>
      <c r="AI96" s="152"/>
      <c r="AJ96" s="152"/>
      <c r="AK96" s="165" t="str">
        <f t="shared" si="8"/>
        <v/>
      </c>
      <c r="AL96" s="165"/>
      <c r="AM96" s="165"/>
      <c r="AN96" s="165"/>
      <c r="AO96" s="68" t="str">
        <f>IF(AS96=1,_vst!$C$2,IF(AT96=1,_vst!$C$3,IF(AW96=1,_vst!$C$4,"")))</f>
        <v/>
      </c>
      <c r="AQ96" s="20"/>
      <c r="AR96" s="21">
        <f>IF(OR(K96=_vst!$B$3,K96=_vst!$B$9,K96=_vst!$B$10,K96=_vst!$B$11,K96=_vst!$B$12),1,0)</f>
        <v>0</v>
      </c>
      <c r="AS96" s="21">
        <f t="shared" si="2"/>
        <v>0</v>
      </c>
      <c r="AT96" s="21">
        <f t="shared" si="9"/>
        <v>0</v>
      </c>
      <c r="AU96" s="21">
        <f t="shared" si="10"/>
        <v>0</v>
      </c>
      <c r="AV96" s="72">
        <f t="shared" si="3"/>
        <v>0</v>
      </c>
      <c r="AW96" s="72">
        <f t="shared" si="7"/>
        <v>0</v>
      </c>
      <c r="AX96" s="44"/>
      <c r="AY96" s="5"/>
      <c r="AZ96" s="58"/>
      <c r="BE96" s="49"/>
      <c r="BF96" s="49"/>
      <c r="BG96" s="49"/>
      <c r="BH96" s="49"/>
      <c r="BI96" s="49"/>
      <c r="BJ96" s="49"/>
      <c r="BK96" s="49"/>
      <c r="BL96" s="49"/>
      <c r="BM96" s="49"/>
      <c r="BN96" s="49"/>
    </row>
    <row r="97" spans="1:52" ht="13.5" customHeight="1" x14ac:dyDescent="0.25">
      <c r="A97" s="194"/>
      <c r="B97" s="195"/>
      <c r="C97" s="195"/>
      <c r="D97" s="195"/>
      <c r="E97" s="195"/>
      <c r="F97" s="195"/>
      <c r="G97" s="195"/>
      <c r="H97" s="195"/>
      <c r="I97" s="195"/>
      <c r="J97" s="196"/>
      <c r="K97" s="193"/>
      <c r="L97" s="193"/>
      <c r="M97" s="193"/>
      <c r="N97" s="193"/>
      <c r="O97" s="193"/>
      <c r="P97" s="193"/>
      <c r="Q97" s="193"/>
      <c r="R97" s="137"/>
      <c r="S97" s="138"/>
      <c r="T97" s="138"/>
      <c r="U97" s="139"/>
      <c r="V97" s="134"/>
      <c r="W97" s="146"/>
      <c r="X97" s="147"/>
      <c r="Y97" s="143" t="str">
        <f t="shared" si="0"/>
        <v/>
      </c>
      <c r="Z97" s="144"/>
      <c r="AA97" s="144"/>
      <c r="AB97" s="145"/>
      <c r="AC97" s="137"/>
      <c r="AD97" s="138"/>
      <c r="AE97" s="138"/>
      <c r="AF97" s="139"/>
      <c r="AG97" s="137"/>
      <c r="AH97" s="138"/>
      <c r="AI97" s="138"/>
      <c r="AJ97" s="139"/>
      <c r="AK97" s="165" t="str">
        <f t="shared" si="8"/>
        <v/>
      </c>
      <c r="AL97" s="165"/>
      <c r="AM97" s="165"/>
      <c r="AN97" s="165"/>
      <c r="AO97" s="68" t="str">
        <f>IF(AS97=1,_vst!$C$2,IF(AT97=1,_vst!$C$3,IF(AW97=1,_vst!$C$4,"")))</f>
        <v/>
      </c>
      <c r="AQ97" s="20"/>
      <c r="AR97" s="21">
        <f>IF(OR(K97=_vst!$B$3,K97=_vst!$B$9,K97=_vst!$B$10,K97=_vst!$B$11,K97=_vst!$B$12),1,0)</f>
        <v>0</v>
      </c>
      <c r="AS97" s="21">
        <f t="shared" si="2"/>
        <v>0</v>
      </c>
      <c r="AT97" s="21">
        <f t="shared" si="9"/>
        <v>0</v>
      </c>
      <c r="AU97" s="21">
        <f t="shared" si="10"/>
        <v>0</v>
      </c>
      <c r="AV97" s="72">
        <f t="shared" si="3"/>
        <v>0</v>
      </c>
      <c r="AW97" s="72">
        <f t="shared" si="7"/>
        <v>0</v>
      </c>
      <c r="AX97" s="44"/>
      <c r="AY97" s="5"/>
      <c r="AZ97" s="58"/>
    </row>
    <row r="98" spans="1:52" ht="13.5" customHeight="1" x14ac:dyDescent="0.25">
      <c r="A98" s="194"/>
      <c r="B98" s="195"/>
      <c r="C98" s="195"/>
      <c r="D98" s="195"/>
      <c r="E98" s="195"/>
      <c r="F98" s="195"/>
      <c r="G98" s="195"/>
      <c r="H98" s="195"/>
      <c r="I98" s="195"/>
      <c r="J98" s="196"/>
      <c r="K98" s="193"/>
      <c r="L98" s="193"/>
      <c r="M98" s="193"/>
      <c r="N98" s="193"/>
      <c r="O98" s="193"/>
      <c r="P98" s="193"/>
      <c r="Q98" s="193"/>
      <c r="R98" s="137"/>
      <c r="S98" s="138"/>
      <c r="T98" s="138"/>
      <c r="U98" s="139"/>
      <c r="V98" s="134"/>
      <c r="W98" s="146"/>
      <c r="X98" s="147"/>
      <c r="Y98" s="143" t="str">
        <f t="shared" si="0"/>
        <v/>
      </c>
      <c r="Z98" s="144"/>
      <c r="AA98" s="144"/>
      <c r="AB98" s="145"/>
      <c r="AC98" s="137"/>
      <c r="AD98" s="138"/>
      <c r="AE98" s="138"/>
      <c r="AF98" s="139"/>
      <c r="AG98" s="137"/>
      <c r="AH98" s="138"/>
      <c r="AI98" s="138"/>
      <c r="AJ98" s="139"/>
      <c r="AK98" s="165" t="str">
        <f t="shared" si="8"/>
        <v/>
      </c>
      <c r="AL98" s="165"/>
      <c r="AM98" s="165"/>
      <c r="AN98" s="165"/>
      <c r="AO98" s="68" t="str">
        <f>IF(AS98=1,_vst!$C$2,IF(AT98=1,_vst!$C$3,IF(AW98=1,_vst!$C$4,"")))</f>
        <v/>
      </c>
      <c r="AQ98" s="20"/>
      <c r="AR98" s="21">
        <f>IF(OR(K98=_vst!$B$3,K98=_vst!$B$9,K98=_vst!$B$10,K98=_vst!$B$11,K98=_vst!$B$12),1,0)</f>
        <v>0</v>
      </c>
      <c r="AS98" s="21">
        <f t="shared" si="2"/>
        <v>0</v>
      </c>
      <c r="AT98" s="21">
        <f t="shared" si="9"/>
        <v>0</v>
      </c>
      <c r="AU98" s="21">
        <f t="shared" si="10"/>
        <v>0</v>
      </c>
      <c r="AV98" s="72">
        <f t="shared" si="3"/>
        <v>0</v>
      </c>
      <c r="AW98" s="72">
        <f t="shared" si="7"/>
        <v>0</v>
      </c>
      <c r="AX98" s="44"/>
      <c r="AY98" s="5"/>
      <c r="AZ98" s="58"/>
    </row>
    <row r="99" spans="1:52" ht="13.5" customHeight="1" x14ac:dyDescent="0.25">
      <c r="A99" s="194"/>
      <c r="B99" s="195"/>
      <c r="C99" s="195"/>
      <c r="D99" s="195"/>
      <c r="E99" s="195"/>
      <c r="F99" s="195"/>
      <c r="G99" s="195"/>
      <c r="H99" s="195"/>
      <c r="I99" s="195"/>
      <c r="J99" s="196"/>
      <c r="K99" s="194"/>
      <c r="L99" s="195"/>
      <c r="M99" s="195"/>
      <c r="N99" s="195"/>
      <c r="O99" s="195"/>
      <c r="P99" s="195"/>
      <c r="Q99" s="196"/>
      <c r="R99" s="137"/>
      <c r="S99" s="138"/>
      <c r="T99" s="138"/>
      <c r="U99" s="139"/>
      <c r="V99" s="134"/>
      <c r="W99" s="146"/>
      <c r="X99" s="147"/>
      <c r="Y99" s="143" t="str">
        <f t="shared" si="0"/>
        <v/>
      </c>
      <c r="Z99" s="144"/>
      <c r="AA99" s="144"/>
      <c r="AB99" s="145"/>
      <c r="AC99" s="137"/>
      <c r="AD99" s="138"/>
      <c r="AE99" s="138"/>
      <c r="AF99" s="139"/>
      <c r="AG99" s="137"/>
      <c r="AH99" s="138"/>
      <c r="AI99" s="138"/>
      <c r="AJ99" s="139"/>
      <c r="AK99" s="165" t="str">
        <f t="shared" si="8"/>
        <v/>
      </c>
      <c r="AL99" s="165"/>
      <c r="AM99" s="165"/>
      <c r="AN99" s="165"/>
      <c r="AO99" s="68" t="str">
        <f>IF(AS99=1,_vst!$C$2,IF(AT99=1,_vst!$C$3,IF(AW99=1,_vst!$C$4,"")))</f>
        <v/>
      </c>
      <c r="AQ99" s="20"/>
      <c r="AR99" s="21">
        <f>IF(OR(K99=_vst!$B$3,K99=_vst!$B$9,K99=_vst!$B$10,K99=_vst!$B$11,K99=_vst!$B$12),1,0)</f>
        <v>0</v>
      </c>
      <c r="AS99" s="21">
        <f t="shared" si="2"/>
        <v>0</v>
      </c>
      <c r="AT99" s="21">
        <f t="shared" si="9"/>
        <v>0</v>
      </c>
      <c r="AU99" s="21">
        <f t="shared" si="10"/>
        <v>0</v>
      </c>
      <c r="AV99" s="72">
        <f t="shared" si="3"/>
        <v>0</v>
      </c>
      <c r="AW99" s="72">
        <f t="shared" si="7"/>
        <v>0</v>
      </c>
      <c r="AX99" s="44"/>
      <c r="AY99" s="5"/>
      <c r="AZ99" s="58"/>
    </row>
    <row r="100" spans="1:52" ht="13.5" customHeight="1" x14ac:dyDescent="0.25">
      <c r="A100" s="194"/>
      <c r="B100" s="195"/>
      <c r="C100" s="195"/>
      <c r="D100" s="195"/>
      <c r="E100" s="195"/>
      <c r="F100" s="195"/>
      <c r="G100" s="195"/>
      <c r="H100" s="195"/>
      <c r="I100" s="195"/>
      <c r="J100" s="196"/>
      <c r="K100" s="194"/>
      <c r="L100" s="195"/>
      <c r="M100" s="195"/>
      <c r="N100" s="195"/>
      <c r="O100" s="195"/>
      <c r="P100" s="195"/>
      <c r="Q100" s="196"/>
      <c r="R100" s="137"/>
      <c r="S100" s="138"/>
      <c r="T100" s="138"/>
      <c r="U100" s="139"/>
      <c r="V100" s="134"/>
      <c r="W100" s="146"/>
      <c r="X100" s="147"/>
      <c r="Y100" s="143" t="str">
        <f t="shared" si="0"/>
        <v/>
      </c>
      <c r="Z100" s="144"/>
      <c r="AA100" s="144"/>
      <c r="AB100" s="145"/>
      <c r="AC100" s="137"/>
      <c r="AD100" s="138"/>
      <c r="AE100" s="138"/>
      <c r="AF100" s="139"/>
      <c r="AG100" s="137"/>
      <c r="AH100" s="138"/>
      <c r="AI100" s="138"/>
      <c r="AJ100" s="139"/>
      <c r="AK100" s="165" t="str">
        <f t="shared" si="8"/>
        <v/>
      </c>
      <c r="AL100" s="165"/>
      <c r="AM100" s="165"/>
      <c r="AN100" s="165"/>
      <c r="AO100" s="68" t="str">
        <f>IF(AS100=1,_vst!$C$2,IF(AT100=1,_vst!$C$3,IF(AW100=1,_vst!$C$4,"")))</f>
        <v/>
      </c>
      <c r="AQ100" s="20"/>
      <c r="AR100" s="21">
        <f>IF(OR(K100=_vst!$B$3,K100=_vst!$B$9,K100=_vst!$B$10,K100=_vst!$B$11,K100=_vst!$B$12),1,0)</f>
        <v>0</v>
      </c>
      <c r="AS100" s="21">
        <f t="shared" si="2"/>
        <v>0</v>
      </c>
      <c r="AT100" s="21">
        <f t="shared" si="9"/>
        <v>0</v>
      </c>
      <c r="AU100" s="21">
        <f t="shared" si="10"/>
        <v>0</v>
      </c>
      <c r="AV100" s="72">
        <f t="shared" si="3"/>
        <v>0</v>
      </c>
      <c r="AW100" s="72">
        <f t="shared" si="7"/>
        <v>0</v>
      </c>
      <c r="AX100" s="44"/>
      <c r="AY100" s="5"/>
      <c r="AZ100" s="58"/>
    </row>
    <row r="101" spans="1:52" ht="13.5" customHeight="1" x14ac:dyDescent="0.25">
      <c r="A101" s="194"/>
      <c r="B101" s="195"/>
      <c r="C101" s="195"/>
      <c r="D101" s="195"/>
      <c r="E101" s="195"/>
      <c r="F101" s="195"/>
      <c r="G101" s="195"/>
      <c r="H101" s="195"/>
      <c r="I101" s="195"/>
      <c r="J101" s="196"/>
      <c r="K101" s="194"/>
      <c r="L101" s="195"/>
      <c r="M101" s="195"/>
      <c r="N101" s="195"/>
      <c r="O101" s="195"/>
      <c r="P101" s="195"/>
      <c r="Q101" s="196"/>
      <c r="R101" s="137"/>
      <c r="S101" s="138"/>
      <c r="T101" s="138"/>
      <c r="U101" s="139"/>
      <c r="V101" s="134"/>
      <c r="W101" s="146"/>
      <c r="X101" s="147"/>
      <c r="Y101" s="143" t="str">
        <f t="shared" si="0"/>
        <v/>
      </c>
      <c r="Z101" s="144"/>
      <c r="AA101" s="144"/>
      <c r="AB101" s="145"/>
      <c r="AC101" s="137"/>
      <c r="AD101" s="138"/>
      <c r="AE101" s="138"/>
      <c r="AF101" s="139"/>
      <c r="AG101" s="137"/>
      <c r="AH101" s="138"/>
      <c r="AI101" s="138"/>
      <c r="AJ101" s="139"/>
      <c r="AK101" s="165" t="str">
        <f t="shared" si="8"/>
        <v/>
      </c>
      <c r="AL101" s="165"/>
      <c r="AM101" s="165"/>
      <c r="AN101" s="165"/>
      <c r="AO101" s="68" t="str">
        <f>IF(AS101=1,_vst!$C$2,IF(AT101=1,_vst!$C$3,IF(AW101=1,_vst!$C$4,"")))</f>
        <v/>
      </c>
      <c r="AQ101" s="20"/>
      <c r="AR101" s="21">
        <f>IF(OR(K101=_vst!$B$3,K101=_vst!$B$9,K101=_vst!$B$10,K101=_vst!$B$11,K101=_vst!$B$12),1,0)</f>
        <v>0</v>
      </c>
      <c r="AS101" s="21">
        <f t="shared" si="2"/>
        <v>0</v>
      </c>
      <c r="AT101" s="21">
        <f t="shared" si="9"/>
        <v>0</v>
      </c>
      <c r="AU101" s="21">
        <f t="shared" si="10"/>
        <v>0</v>
      </c>
      <c r="AV101" s="72">
        <f t="shared" si="3"/>
        <v>0</v>
      </c>
      <c r="AW101" s="72">
        <f t="shared" si="7"/>
        <v>0</v>
      </c>
      <c r="AX101" s="44"/>
      <c r="AY101" s="5"/>
      <c r="AZ101" s="58"/>
    </row>
    <row r="102" spans="1:52" ht="13.5" customHeight="1" x14ac:dyDescent="0.25">
      <c r="A102" s="194"/>
      <c r="B102" s="195"/>
      <c r="C102" s="195"/>
      <c r="D102" s="195"/>
      <c r="E102" s="195"/>
      <c r="F102" s="195"/>
      <c r="G102" s="195"/>
      <c r="H102" s="195"/>
      <c r="I102" s="195"/>
      <c r="J102" s="196"/>
      <c r="K102" s="194"/>
      <c r="L102" s="195"/>
      <c r="M102" s="195"/>
      <c r="N102" s="195"/>
      <c r="O102" s="195"/>
      <c r="P102" s="195"/>
      <c r="Q102" s="196"/>
      <c r="R102" s="137"/>
      <c r="S102" s="138"/>
      <c r="T102" s="138"/>
      <c r="U102" s="139"/>
      <c r="V102" s="134"/>
      <c r="W102" s="146"/>
      <c r="X102" s="147"/>
      <c r="Y102" s="143" t="str">
        <f t="shared" si="0"/>
        <v/>
      </c>
      <c r="Z102" s="144"/>
      <c r="AA102" s="144"/>
      <c r="AB102" s="145"/>
      <c r="AC102" s="137"/>
      <c r="AD102" s="138"/>
      <c r="AE102" s="138"/>
      <c r="AF102" s="139"/>
      <c r="AG102" s="137"/>
      <c r="AH102" s="138"/>
      <c r="AI102" s="138"/>
      <c r="AJ102" s="139"/>
      <c r="AK102" s="165" t="str">
        <f t="shared" si="8"/>
        <v/>
      </c>
      <c r="AL102" s="165"/>
      <c r="AM102" s="165"/>
      <c r="AN102" s="165"/>
      <c r="AO102" s="68" t="str">
        <f>IF(AS102=1,_vst!$C$2,IF(AT102=1,_vst!$C$3,IF(AW102=1,_vst!$C$4,"")))</f>
        <v/>
      </c>
      <c r="AQ102" s="20"/>
      <c r="AR102" s="21">
        <f>IF(OR(K102=_vst!$B$3,K102=_vst!$B$9,K102=_vst!$B$10,K102=_vst!$B$11,K102=_vst!$B$12),1,0)</f>
        <v>0</v>
      </c>
      <c r="AS102" s="21">
        <f t="shared" si="2"/>
        <v>0</v>
      </c>
      <c r="AT102" s="21">
        <f t="shared" si="9"/>
        <v>0</v>
      </c>
      <c r="AU102" s="21">
        <f t="shared" si="10"/>
        <v>0</v>
      </c>
      <c r="AV102" s="72">
        <f t="shared" si="3"/>
        <v>0</v>
      </c>
      <c r="AW102" s="72">
        <f t="shared" si="7"/>
        <v>0</v>
      </c>
      <c r="AX102" s="44"/>
      <c r="AY102" s="5"/>
      <c r="AZ102" s="58"/>
    </row>
    <row r="103" spans="1:52" ht="13.5" customHeight="1" x14ac:dyDescent="0.25">
      <c r="A103" s="194"/>
      <c r="B103" s="195"/>
      <c r="C103" s="195"/>
      <c r="D103" s="195"/>
      <c r="E103" s="195"/>
      <c r="F103" s="195"/>
      <c r="G103" s="195"/>
      <c r="H103" s="195"/>
      <c r="I103" s="195"/>
      <c r="J103" s="196"/>
      <c r="K103" s="193"/>
      <c r="L103" s="193"/>
      <c r="M103" s="193"/>
      <c r="N103" s="193"/>
      <c r="O103" s="193"/>
      <c r="P103" s="193"/>
      <c r="Q103" s="193"/>
      <c r="R103" s="137"/>
      <c r="S103" s="138"/>
      <c r="T103" s="138"/>
      <c r="U103" s="139"/>
      <c r="V103" s="134"/>
      <c r="W103" s="146"/>
      <c r="X103" s="147"/>
      <c r="Y103" s="143" t="str">
        <f t="shared" si="0"/>
        <v/>
      </c>
      <c r="Z103" s="144"/>
      <c r="AA103" s="144"/>
      <c r="AB103" s="145"/>
      <c r="AC103" s="137"/>
      <c r="AD103" s="138"/>
      <c r="AE103" s="138"/>
      <c r="AF103" s="139"/>
      <c r="AG103" s="137"/>
      <c r="AH103" s="138"/>
      <c r="AI103" s="138"/>
      <c r="AJ103" s="139"/>
      <c r="AK103" s="165" t="str">
        <f t="shared" si="8"/>
        <v/>
      </c>
      <c r="AL103" s="165"/>
      <c r="AM103" s="165"/>
      <c r="AN103" s="165"/>
      <c r="AO103" s="68" t="str">
        <f>IF(AS103=1,_vst!$C$2,IF(AT103=1,_vst!$C$3,IF(AW103=1,_vst!$C$4,"")))</f>
        <v/>
      </c>
      <c r="AQ103" s="20"/>
      <c r="AR103" s="21">
        <f>IF(OR(K103=_vst!$B$3,K103=_vst!$B$9,K103=_vst!$B$10,K103=_vst!$B$11,K103=_vst!$B$12),1,0)</f>
        <v>0</v>
      </c>
      <c r="AS103" s="21">
        <f t="shared" si="2"/>
        <v>0</v>
      </c>
      <c r="AT103" s="21">
        <f t="shared" si="9"/>
        <v>0</v>
      </c>
      <c r="AU103" s="21">
        <f t="shared" si="10"/>
        <v>0</v>
      </c>
      <c r="AV103" s="72">
        <f t="shared" si="3"/>
        <v>0</v>
      </c>
      <c r="AW103" s="72">
        <f t="shared" si="7"/>
        <v>0</v>
      </c>
      <c r="AX103" s="44"/>
      <c r="AY103" s="5"/>
      <c r="AZ103" s="58"/>
    </row>
    <row r="104" spans="1:52" ht="13.5" customHeight="1" x14ac:dyDescent="0.25">
      <c r="A104" s="194"/>
      <c r="B104" s="195"/>
      <c r="C104" s="195"/>
      <c r="D104" s="195"/>
      <c r="E104" s="195"/>
      <c r="F104" s="195"/>
      <c r="G104" s="195"/>
      <c r="H104" s="195"/>
      <c r="I104" s="195"/>
      <c r="J104" s="196"/>
      <c r="K104" s="193"/>
      <c r="L104" s="193"/>
      <c r="M104" s="193"/>
      <c r="N104" s="193"/>
      <c r="O104" s="193"/>
      <c r="P104" s="193"/>
      <c r="Q104" s="193"/>
      <c r="R104" s="137"/>
      <c r="S104" s="138"/>
      <c r="T104" s="138"/>
      <c r="U104" s="139"/>
      <c r="V104" s="134"/>
      <c r="W104" s="146"/>
      <c r="X104" s="147"/>
      <c r="Y104" s="143" t="str">
        <f t="shared" si="0"/>
        <v/>
      </c>
      <c r="Z104" s="144"/>
      <c r="AA104" s="144"/>
      <c r="AB104" s="145"/>
      <c r="AC104" s="137"/>
      <c r="AD104" s="138"/>
      <c r="AE104" s="138"/>
      <c r="AF104" s="139"/>
      <c r="AG104" s="152"/>
      <c r="AH104" s="138"/>
      <c r="AI104" s="138"/>
      <c r="AJ104" s="139"/>
      <c r="AK104" s="165" t="str">
        <f t="shared" si="8"/>
        <v/>
      </c>
      <c r="AL104" s="165"/>
      <c r="AM104" s="165"/>
      <c r="AN104" s="165"/>
      <c r="AO104" s="68" t="str">
        <f>IF(AS104=1,_vst!$C$2,IF(AT104=1,_vst!$C$3,IF(AW104=1,_vst!$C$4,"")))</f>
        <v/>
      </c>
      <c r="AQ104" s="20"/>
      <c r="AR104" s="21">
        <f>IF(OR(K104=_vst!$B$3,K104=_vst!$B$9,K104=_vst!$B$10,K104=_vst!$B$11,K104=_vst!$B$12),1,0)</f>
        <v>0</v>
      </c>
      <c r="AS104" s="21">
        <f t="shared" si="2"/>
        <v>0</v>
      </c>
      <c r="AT104" s="21">
        <f t="shared" si="9"/>
        <v>0</v>
      </c>
      <c r="AU104" s="21">
        <f t="shared" si="10"/>
        <v>0</v>
      </c>
      <c r="AV104" s="72">
        <f t="shared" si="3"/>
        <v>0</v>
      </c>
      <c r="AW104" s="72">
        <f t="shared" si="7"/>
        <v>0</v>
      </c>
      <c r="AX104" s="44"/>
      <c r="AY104" s="5"/>
      <c r="AZ104" s="58"/>
    </row>
    <row r="105" spans="1:52" ht="13.5" customHeight="1" x14ac:dyDescent="0.25">
      <c r="A105" s="194"/>
      <c r="B105" s="195"/>
      <c r="C105" s="195"/>
      <c r="D105" s="195"/>
      <c r="E105" s="195"/>
      <c r="F105" s="195"/>
      <c r="G105" s="195"/>
      <c r="H105" s="195"/>
      <c r="I105" s="195"/>
      <c r="J105" s="196"/>
      <c r="K105" s="193"/>
      <c r="L105" s="193"/>
      <c r="M105" s="193"/>
      <c r="N105" s="193"/>
      <c r="O105" s="193"/>
      <c r="P105" s="193"/>
      <c r="Q105" s="193"/>
      <c r="R105" s="137"/>
      <c r="S105" s="138"/>
      <c r="T105" s="138"/>
      <c r="U105" s="139"/>
      <c r="V105" s="134"/>
      <c r="W105" s="146"/>
      <c r="X105" s="147"/>
      <c r="Y105" s="143" t="str">
        <f t="shared" si="0"/>
        <v/>
      </c>
      <c r="Z105" s="144"/>
      <c r="AA105" s="144"/>
      <c r="AB105" s="145"/>
      <c r="AC105" s="137"/>
      <c r="AD105" s="138"/>
      <c r="AE105" s="138"/>
      <c r="AF105" s="139"/>
      <c r="AG105" s="137"/>
      <c r="AH105" s="138"/>
      <c r="AI105" s="138"/>
      <c r="AJ105" s="139"/>
      <c r="AK105" s="165" t="str">
        <f t="shared" si="8"/>
        <v/>
      </c>
      <c r="AL105" s="165"/>
      <c r="AM105" s="165"/>
      <c r="AN105" s="165"/>
      <c r="AO105" s="68" t="str">
        <f>IF(AS105=1,_vst!$C$2,IF(AT105=1,_vst!$C$3,IF(AW105=1,_vst!$C$4,"")))</f>
        <v/>
      </c>
      <c r="AQ105" s="20"/>
      <c r="AR105" s="21">
        <f>IF(OR(K105=_vst!$B$3,K105=_vst!$B$9,K105=_vst!$B$10,K105=_vst!$B$11,K105=_vst!$B$12),1,0)</f>
        <v>0</v>
      </c>
      <c r="AS105" s="21">
        <f t="shared" si="2"/>
        <v>0</v>
      </c>
      <c r="AT105" s="21">
        <f t="shared" si="9"/>
        <v>0</v>
      </c>
      <c r="AU105" s="21">
        <f t="shared" si="10"/>
        <v>0</v>
      </c>
      <c r="AV105" s="72">
        <f t="shared" si="3"/>
        <v>0</v>
      </c>
      <c r="AW105" s="72">
        <f t="shared" si="7"/>
        <v>0</v>
      </c>
      <c r="AX105" s="44"/>
      <c r="AY105" s="5"/>
      <c r="AZ105" s="58"/>
    </row>
    <row r="106" spans="1:52" ht="13.5" customHeight="1" x14ac:dyDescent="0.25">
      <c r="A106" s="194"/>
      <c r="B106" s="195"/>
      <c r="C106" s="195"/>
      <c r="D106" s="195"/>
      <c r="E106" s="195"/>
      <c r="F106" s="195"/>
      <c r="G106" s="195"/>
      <c r="H106" s="195"/>
      <c r="I106" s="195"/>
      <c r="J106" s="196"/>
      <c r="K106" s="193"/>
      <c r="L106" s="193"/>
      <c r="M106" s="193"/>
      <c r="N106" s="193"/>
      <c r="O106" s="193"/>
      <c r="P106" s="193"/>
      <c r="Q106" s="193"/>
      <c r="R106" s="137"/>
      <c r="S106" s="138"/>
      <c r="T106" s="138"/>
      <c r="U106" s="139"/>
      <c r="V106" s="134"/>
      <c r="W106" s="146"/>
      <c r="X106" s="147"/>
      <c r="Y106" s="143" t="str">
        <f t="shared" si="0"/>
        <v/>
      </c>
      <c r="Z106" s="144"/>
      <c r="AA106" s="144"/>
      <c r="AB106" s="145"/>
      <c r="AC106" s="137"/>
      <c r="AD106" s="138"/>
      <c r="AE106" s="138"/>
      <c r="AF106" s="139"/>
      <c r="AG106" s="137"/>
      <c r="AH106" s="138"/>
      <c r="AI106" s="138"/>
      <c r="AJ106" s="139"/>
      <c r="AK106" s="165" t="str">
        <f t="shared" si="8"/>
        <v/>
      </c>
      <c r="AL106" s="165"/>
      <c r="AM106" s="165"/>
      <c r="AN106" s="165"/>
      <c r="AO106" s="68" t="str">
        <f>IF(AS106=1,_vst!$C$2,IF(AT106=1,_vst!$C$3,IF(AW106=1,_vst!$C$4,"")))</f>
        <v/>
      </c>
      <c r="AQ106" s="20"/>
      <c r="AR106" s="21">
        <f>IF(OR(K106=_vst!$B$3,K106=_vst!$B$9,K106=_vst!$B$10,K106=_vst!$B$11,K106=_vst!$B$12),1,0)</f>
        <v>0</v>
      </c>
      <c r="AS106" s="21">
        <f t="shared" si="2"/>
        <v>0</v>
      </c>
      <c r="AT106" s="21">
        <f t="shared" si="9"/>
        <v>0</v>
      </c>
      <c r="AU106" s="21">
        <f t="shared" si="10"/>
        <v>0</v>
      </c>
      <c r="AV106" s="72">
        <f t="shared" si="3"/>
        <v>0</v>
      </c>
      <c r="AW106" s="72">
        <f t="shared" si="7"/>
        <v>0</v>
      </c>
      <c r="AX106" s="44"/>
      <c r="AY106" s="5"/>
      <c r="AZ106" s="58"/>
    </row>
    <row r="107" spans="1:52" ht="13.5" customHeight="1" x14ac:dyDescent="0.25">
      <c r="A107" s="194"/>
      <c r="B107" s="195"/>
      <c r="C107" s="195"/>
      <c r="D107" s="195"/>
      <c r="E107" s="195"/>
      <c r="F107" s="195"/>
      <c r="G107" s="195"/>
      <c r="H107" s="195"/>
      <c r="I107" s="195"/>
      <c r="J107" s="196"/>
      <c r="K107" s="193"/>
      <c r="L107" s="193"/>
      <c r="M107" s="193"/>
      <c r="N107" s="193"/>
      <c r="O107" s="193"/>
      <c r="P107" s="193"/>
      <c r="Q107" s="193"/>
      <c r="R107" s="137"/>
      <c r="S107" s="138"/>
      <c r="T107" s="138"/>
      <c r="U107" s="139"/>
      <c r="V107" s="134"/>
      <c r="W107" s="146"/>
      <c r="X107" s="147"/>
      <c r="Y107" s="143" t="str">
        <f t="shared" si="0"/>
        <v/>
      </c>
      <c r="Z107" s="144"/>
      <c r="AA107" s="144"/>
      <c r="AB107" s="145"/>
      <c r="AC107" s="137"/>
      <c r="AD107" s="138"/>
      <c r="AE107" s="138"/>
      <c r="AF107" s="139"/>
      <c r="AG107" s="137"/>
      <c r="AH107" s="138"/>
      <c r="AI107" s="138"/>
      <c r="AJ107" s="139"/>
      <c r="AK107" s="165" t="str">
        <f t="shared" si="8"/>
        <v/>
      </c>
      <c r="AL107" s="165"/>
      <c r="AM107" s="165"/>
      <c r="AN107" s="165"/>
      <c r="AO107" s="68" t="str">
        <f>IF(AS107=1,_vst!$C$2,IF(AT107=1,_vst!$C$3,IF(AW107=1,_vst!$C$4,"")))</f>
        <v/>
      </c>
      <c r="AQ107" s="20"/>
      <c r="AR107" s="21">
        <f>IF(OR(K107=_vst!$B$3,K107=_vst!$B$9,K107=_vst!$B$10,K107=_vst!$B$11,K107=_vst!$B$12),1,0)</f>
        <v>0</v>
      </c>
      <c r="AS107" s="21">
        <f t="shared" si="2"/>
        <v>0</v>
      </c>
      <c r="AT107" s="21">
        <f t="shared" si="9"/>
        <v>0</v>
      </c>
      <c r="AU107" s="21">
        <f t="shared" si="10"/>
        <v>0</v>
      </c>
      <c r="AV107" s="72">
        <f t="shared" si="3"/>
        <v>0</v>
      </c>
      <c r="AW107" s="72">
        <f t="shared" si="7"/>
        <v>0</v>
      </c>
      <c r="AX107" s="44"/>
      <c r="AY107" s="5"/>
      <c r="AZ107" s="58"/>
    </row>
    <row r="108" spans="1:52" ht="13.5" customHeight="1" x14ac:dyDescent="0.25">
      <c r="A108" s="194"/>
      <c r="B108" s="195"/>
      <c r="C108" s="195"/>
      <c r="D108" s="195"/>
      <c r="E108" s="195"/>
      <c r="F108" s="195"/>
      <c r="G108" s="195"/>
      <c r="H108" s="195"/>
      <c r="I108" s="195"/>
      <c r="J108" s="196"/>
      <c r="K108" s="193"/>
      <c r="L108" s="193"/>
      <c r="M108" s="193"/>
      <c r="N108" s="193"/>
      <c r="O108" s="193"/>
      <c r="P108" s="193"/>
      <c r="Q108" s="193"/>
      <c r="R108" s="137"/>
      <c r="S108" s="138"/>
      <c r="T108" s="138"/>
      <c r="U108" s="139"/>
      <c r="V108" s="134"/>
      <c r="W108" s="146"/>
      <c r="X108" s="147"/>
      <c r="Y108" s="143" t="str">
        <f t="shared" si="0"/>
        <v/>
      </c>
      <c r="Z108" s="144"/>
      <c r="AA108" s="144"/>
      <c r="AB108" s="145"/>
      <c r="AC108" s="137"/>
      <c r="AD108" s="138"/>
      <c r="AE108" s="138"/>
      <c r="AF108" s="139"/>
      <c r="AG108" s="137"/>
      <c r="AH108" s="138"/>
      <c r="AI108" s="138"/>
      <c r="AJ108" s="139"/>
      <c r="AK108" s="165" t="str">
        <f t="shared" ref="AK108" si="11">IF(Y108="","",Y108-AC108-AG108)</f>
        <v/>
      </c>
      <c r="AL108" s="165"/>
      <c r="AM108" s="165"/>
      <c r="AN108" s="165"/>
      <c r="AO108" s="68" t="str">
        <f>IF(AS108=1,_vst!$C$2,IF(AT108=1,_vst!$C$3,IF(AW108=1,_vst!$C$4,"")))</f>
        <v/>
      </c>
      <c r="AQ108" s="20"/>
      <c r="AR108" s="21">
        <f>IF(OR(K108=_vst!$B$3,K108=_vst!$B$9,K108=_vst!$B$10,K108=_vst!$B$11,K108=_vst!$B$12),1,0)</f>
        <v>0</v>
      </c>
      <c r="AS108" s="21">
        <f t="shared" ref="AS108" si="12">IF(AC108&gt;0,IF(AR108=1,1,0),0)</f>
        <v>0</v>
      </c>
      <c r="AT108" s="21">
        <f t="shared" ref="AT108" si="13">IF(AC108+AG108&gt;Y108,1,0)</f>
        <v>0</v>
      </c>
      <c r="AU108" s="21">
        <f t="shared" ref="AU108" si="14">IF(AC108&gt;0,IF(AG108&gt;0,1,0),0)</f>
        <v>0</v>
      </c>
      <c r="AV108" s="72">
        <f t="shared" si="3"/>
        <v>0</v>
      </c>
      <c r="AW108" s="72">
        <f t="shared" si="7"/>
        <v>0</v>
      </c>
      <c r="AX108" s="44"/>
      <c r="AY108" s="5"/>
      <c r="AZ108" s="58"/>
    </row>
    <row r="109" spans="1:52" ht="13.5" customHeight="1" x14ac:dyDescent="0.25">
      <c r="A109" s="194"/>
      <c r="B109" s="195"/>
      <c r="C109" s="195"/>
      <c r="D109" s="195"/>
      <c r="E109" s="195"/>
      <c r="F109" s="195"/>
      <c r="G109" s="195"/>
      <c r="H109" s="195"/>
      <c r="I109" s="195"/>
      <c r="J109" s="196"/>
      <c r="K109" s="193"/>
      <c r="L109" s="193"/>
      <c r="M109" s="193"/>
      <c r="N109" s="193"/>
      <c r="O109" s="193"/>
      <c r="P109" s="193"/>
      <c r="Q109" s="193"/>
      <c r="R109" s="137"/>
      <c r="S109" s="138"/>
      <c r="T109" s="138"/>
      <c r="U109" s="139"/>
      <c r="V109" s="134"/>
      <c r="W109" s="146"/>
      <c r="X109" s="147"/>
      <c r="Y109" s="143" t="str">
        <f t="shared" ref="Y109" si="15">IF(R109="","",IF(W109="",R109,CEILING(R109*W109,1)))</f>
        <v/>
      </c>
      <c r="Z109" s="144"/>
      <c r="AA109" s="144"/>
      <c r="AB109" s="145"/>
      <c r="AC109" s="137"/>
      <c r="AD109" s="138"/>
      <c r="AE109" s="138"/>
      <c r="AF109" s="139"/>
      <c r="AG109" s="137"/>
      <c r="AH109" s="138"/>
      <c r="AI109" s="138"/>
      <c r="AJ109" s="139"/>
      <c r="AK109" s="269" t="str">
        <f t="shared" si="8"/>
        <v/>
      </c>
      <c r="AL109" s="269"/>
      <c r="AM109" s="269"/>
      <c r="AN109" s="269"/>
      <c r="AO109" s="68" t="str">
        <f>IF(AS109=1,_vst!$C$2,IF(AT109=1,_vst!$C$3,IF(AW109=1,_vst!$C$4,"")))</f>
        <v/>
      </c>
      <c r="AQ109" s="20"/>
      <c r="AR109" s="21">
        <f>IF(OR(K109=_vst!$B$3,K109=_vst!$B$9,K109=_vst!$B$10,K109=_vst!$B$11,K109=_vst!$B$12),1,0)</f>
        <v>0</v>
      </c>
      <c r="AS109" s="21">
        <f t="shared" si="2"/>
        <v>0</v>
      </c>
      <c r="AT109" s="21">
        <f t="shared" si="9"/>
        <v>0</v>
      </c>
      <c r="AU109" s="21">
        <f t="shared" si="10"/>
        <v>0</v>
      </c>
      <c r="AV109" s="72">
        <f t="shared" si="3"/>
        <v>0</v>
      </c>
      <c r="AW109" s="72">
        <f t="shared" si="7"/>
        <v>0</v>
      </c>
      <c r="AX109" s="44"/>
      <c r="AY109" s="5"/>
      <c r="AZ109" s="58"/>
    </row>
    <row r="110" spans="1:52" ht="13.5" customHeight="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1"/>
      <c r="Z110" s="51"/>
      <c r="AA110" s="51"/>
      <c r="AB110" s="51"/>
      <c r="AC110" s="206">
        <f>SUM(AC81:AF109)</f>
        <v>0</v>
      </c>
      <c r="AD110" s="206"/>
      <c r="AE110" s="206"/>
      <c r="AF110" s="206"/>
      <c r="AG110" s="206">
        <f t="shared" ref="AG110" si="16">SUM(AG81:AJ109)</f>
        <v>0</v>
      </c>
      <c r="AH110" s="206"/>
      <c r="AI110" s="206"/>
      <c r="AJ110" s="206"/>
      <c r="AK110" s="273">
        <f t="shared" ref="AK110" si="17">SUM(AK81:AN109)</f>
        <v>0</v>
      </c>
      <c r="AL110" s="273"/>
      <c r="AM110" s="273"/>
      <c r="AN110" s="273"/>
      <c r="AO110" s="68" t="str">
        <f>IF(AR110=1,_vst!$C$7,"")</f>
        <v/>
      </c>
      <c r="AQ110" s="20"/>
      <c r="AR110" s="21">
        <f>IF(AND(AC110&lt;&gt;0,OR(AC110&lt;AU114,AC110&gt;AU115)),1,0)</f>
        <v>0</v>
      </c>
      <c r="AS110" s="64" t="s">
        <v>91</v>
      </c>
      <c r="AT110" s="44"/>
      <c r="AU110" s="44"/>
      <c r="AV110" s="21">
        <f>SUM(AV81:AV109)</f>
        <v>0</v>
      </c>
      <c r="AW110" s="44"/>
      <c r="AX110" s="44"/>
      <c r="AY110" s="5"/>
      <c r="AZ110" s="58"/>
    </row>
    <row r="111" spans="1:52" ht="13.5" customHeight="1" x14ac:dyDescent="0.25"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119" t="s">
        <v>175</v>
      </c>
      <c r="AK111" s="274">
        <f>SUM(AC110:AN110)</f>
        <v>0</v>
      </c>
      <c r="AL111" s="275"/>
      <c r="AM111" s="275"/>
      <c r="AN111" s="276"/>
      <c r="AO111" s="69"/>
      <c r="AR111" s="121"/>
      <c r="AS111" s="5"/>
      <c r="AT111" s="5"/>
      <c r="AU111" s="5"/>
      <c r="AV111" s="5"/>
      <c r="AW111" s="5"/>
      <c r="AX111" s="5"/>
      <c r="AY111" s="5"/>
      <c r="AZ111" s="58"/>
    </row>
    <row r="112" spans="1:52" ht="13.5" customHeight="1" x14ac:dyDescent="0.25">
      <c r="A112" s="14"/>
      <c r="O112" s="20"/>
      <c r="R112" s="6"/>
      <c r="S112" s="6"/>
      <c r="T112" s="6"/>
      <c r="U112" s="61"/>
      <c r="V112" s="61"/>
      <c r="W112" s="61"/>
      <c r="X112" s="61"/>
      <c r="AR112" s="121"/>
      <c r="AS112" s="5"/>
      <c r="AT112" s="5"/>
      <c r="AU112" s="5"/>
      <c r="AV112" s="5"/>
      <c r="AW112" s="5"/>
      <c r="AX112" s="5"/>
      <c r="AY112" s="5"/>
      <c r="AZ112" s="58"/>
    </row>
    <row r="113" spans="1:52" ht="3.75" customHeight="1" x14ac:dyDescent="0.2">
      <c r="AR113" s="121"/>
      <c r="AS113" s="5"/>
      <c r="AT113" s="5"/>
      <c r="AU113" s="5"/>
      <c r="AV113" s="5"/>
      <c r="AW113" s="5"/>
      <c r="AX113" s="5"/>
      <c r="AY113" s="5"/>
      <c r="AZ113" s="58"/>
    </row>
    <row r="114" spans="1:52" ht="13.5" customHeight="1" x14ac:dyDescent="0.25">
      <c r="A114" s="14" t="s">
        <v>108</v>
      </c>
      <c r="O114" s="140"/>
      <c r="P114" s="141"/>
      <c r="Q114" s="142"/>
      <c r="R114" s="267" t="str">
        <f>IF(OR(AV110=0,O114&lt;&gt;""),"",_vst!$C$12)</f>
        <v/>
      </c>
      <c r="S114" s="268"/>
      <c r="T114" s="268"/>
      <c r="U114" s="268"/>
      <c r="V114" s="268"/>
      <c r="W114" s="268"/>
      <c r="X114" s="268"/>
      <c r="Y114" s="268"/>
      <c r="Z114" s="268"/>
      <c r="AA114" s="268"/>
      <c r="AB114" s="268"/>
      <c r="AC114" s="268"/>
      <c r="AD114" s="268"/>
      <c r="AE114" s="268"/>
      <c r="AF114" s="268"/>
      <c r="AG114" s="268"/>
      <c r="AH114" s="268"/>
      <c r="AI114" s="268"/>
      <c r="AJ114" s="268"/>
      <c r="AK114" s="268"/>
      <c r="AL114" s="268"/>
      <c r="AM114" s="268"/>
      <c r="AN114" s="268"/>
      <c r="AR114" s="121"/>
      <c r="AS114" s="5"/>
      <c r="AT114" s="5"/>
      <c r="AU114" s="65">
        <v>1000000</v>
      </c>
      <c r="AV114" s="25" t="s">
        <v>92</v>
      </c>
      <c r="AW114" s="66">
        <f>AU114/1000000</f>
        <v>1</v>
      </c>
      <c r="AX114" s="5"/>
      <c r="AY114" s="5"/>
      <c r="AZ114" s="58"/>
    </row>
    <row r="115" spans="1:52" ht="11.4" x14ac:dyDescent="0.2">
      <c r="AR115" s="133"/>
      <c r="AS115" s="59"/>
      <c r="AT115" s="59"/>
      <c r="AU115" s="65">
        <v>100000000</v>
      </c>
      <c r="AV115" s="25" t="s">
        <v>93</v>
      </c>
      <c r="AW115" s="66">
        <f>AU115/1000000</f>
        <v>100</v>
      </c>
      <c r="AX115" s="59"/>
      <c r="AY115" s="59"/>
      <c r="AZ115" s="60"/>
    </row>
    <row r="116" spans="1:52" ht="15" customHeight="1" x14ac:dyDescent="0.25">
      <c r="A116" s="47" t="s">
        <v>76</v>
      </c>
      <c r="B116" s="14"/>
      <c r="L116" s="20"/>
      <c r="AC116" s="20"/>
      <c r="AF116" s="20"/>
      <c r="AJ116" s="118" t="str">
        <f>IF($AY$81=0,"",_vst!$C$5)</f>
        <v/>
      </c>
      <c r="AT116" s="5"/>
    </row>
    <row r="117" spans="1:52" ht="3.75" customHeight="1" x14ac:dyDescent="0.2"/>
    <row r="118" spans="1:52" ht="27" customHeight="1" x14ac:dyDescent="0.2">
      <c r="A118" s="46"/>
      <c r="B118" s="177" t="s">
        <v>80</v>
      </c>
      <c r="C118" s="178"/>
      <c r="D118" s="178"/>
      <c r="E118" s="178"/>
      <c r="F118" s="178"/>
      <c r="G118" s="178"/>
      <c r="H118" s="178"/>
      <c r="I118" s="178"/>
      <c r="J118" s="178"/>
      <c r="K118" s="229"/>
      <c r="L118" s="229"/>
      <c r="M118" s="229"/>
      <c r="N118" s="229"/>
      <c r="O118" s="230"/>
      <c r="P118" s="153" t="s">
        <v>121</v>
      </c>
      <c r="Q118" s="154"/>
      <c r="R118" s="154"/>
      <c r="S118" s="154"/>
      <c r="T118" s="155"/>
      <c r="U118" s="164" t="s">
        <v>53</v>
      </c>
      <c r="V118" s="164"/>
      <c r="W118" s="164"/>
      <c r="X118" s="164"/>
      <c r="Y118" s="164" t="s">
        <v>46</v>
      </c>
      <c r="Z118" s="164"/>
      <c r="AA118" s="164"/>
      <c r="AB118" s="164"/>
      <c r="AC118" s="164" t="s">
        <v>159</v>
      </c>
      <c r="AD118" s="164"/>
      <c r="AE118" s="164"/>
      <c r="AF118" s="164"/>
      <c r="AG118" s="164" t="s">
        <v>77</v>
      </c>
      <c r="AH118" s="164"/>
      <c r="AI118" s="164"/>
      <c r="AJ118" s="164"/>
      <c r="AQ118" s="23"/>
    </row>
    <row r="119" spans="1:52" ht="15" customHeight="1" x14ac:dyDescent="0.3">
      <c r="A119" s="94">
        <v>1</v>
      </c>
      <c r="B119" s="174" t="s">
        <v>85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171">
        <f ca="1">SUMIF(K81:Q109,_vst!B2,Y81:AB109)</f>
        <v>0</v>
      </c>
      <c r="Q119" s="172"/>
      <c r="R119" s="172"/>
      <c r="S119" s="172"/>
      <c r="T119" s="173"/>
      <c r="U119" s="205">
        <f ca="1">P119</f>
        <v>0</v>
      </c>
      <c r="V119" s="205"/>
      <c r="W119" s="205"/>
      <c r="X119" s="205"/>
      <c r="Y119" s="205">
        <f ca="1">SUMIF(K81:Q109,_vst!B2,AC81:AF109)</f>
        <v>0</v>
      </c>
      <c r="Z119" s="205"/>
      <c r="AA119" s="205"/>
      <c r="AB119" s="205"/>
      <c r="AC119" s="205">
        <f ca="1">SUMIF(K81:Q109,_vst!B2,AG81:AJ109)</f>
        <v>0</v>
      </c>
      <c r="AD119" s="205"/>
      <c r="AE119" s="205"/>
      <c r="AF119" s="205"/>
      <c r="AG119" s="270">
        <f ca="1">SUMIF(K81:Q109,_vst!B2,AK81:AN109)</f>
        <v>0</v>
      </c>
      <c r="AH119" s="271"/>
      <c r="AI119" s="271"/>
      <c r="AJ119" s="272"/>
      <c r="AQ119" s="24"/>
    </row>
    <row r="120" spans="1:52" ht="15" customHeight="1" x14ac:dyDescent="0.2">
      <c r="A120" s="94">
        <v>2</v>
      </c>
      <c r="B120" s="174" t="s">
        <v>49</v>
      </c>
      <c r="C120" s="175"/>
      <c r="D120" s="175"/>
      <c r="E120" s="175"/>
      <c r="F120" s="175"/>
      <c r="G120" s="175"/>
      <c r="H120" s="175"/>
      <c r="I120" s="175"/>
      <c r="J120" s="175"/>
      <c r="K120" s="176"/>
      <c r="L120" s="176"/>
      <c r="M120" s="176"/>
      <c r="N120" s="176"/>
      <c r="O120" s="176"/>
      <c r="P120" s="207">
        <f ca="1">P121+P126</f>
        <v>0</v>
      </c>
      <c r="Q120" s="208"/>
      <c r="R120" s="208"/>
      <c r="S120" s="208"/>
      <c r="T120" s="209"/>
      <c r="U120" s="192">
        <f ca="1">U121+U126</f>
        <v>0</v>
      </c>
      <c r="V120" s="192"/>
      <c r="W120" s="192"/>
      <c r="X120" s="192"/>
      <c r="Y120" s="192">
        <f ca="1">Y121+Y126</f>
        <v>0</v>
      </c>
      <c r="Z120" s="192"/>
      <c r="AA120" s="192"/>
      <c r="AB120" s="192"/>
      <c r="AC120" s="192">
        <f ca="1">AC121+AC126</f>
        <v>0</v>
      </c>
      <c r="AD120" s="192"/>
      <c r="AE120" s="192"/>
      <c r="AF120" s="192"/>
      <c r="AG120" s="192">
        <f ca="1">AG121+AG126</f>
        <v>0</v>
      </c>
      <c r="AH120" s="192"/>
      <c r="AI120" s="192"/>
      <c r="AJ120" s="192"/>
      <c r="AQ120" s="24"/>
      <c r="AT120" s="5"/>
      <c r="AU120" s="5"/>
      <c r="AV120" s="5"/>
      <c r="AW120" s="5"/>
      <c r="AX120" s="5"/>
      <c r="AY120" s="5"/>
    </row>
    <row r="121" spans="1:52" ht="15" customHeight="1" x14ac:dyDescent="0.2">
      <c r="A121" s="94">
        <v>3</v>
      </c>
      <c r="B121" s="75"/>
      <c r="C121" s="95" t="s">
        <v>51</v>
      </c>
      <c r="D121" s="96" t="s">
        <v>79</v>
      </c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207">
        <f ca="1">SUM(P122:T125)</f>
        <v>0</v>
      </c>
      <c r="Q121" s="208"/>
      <c r="R121" s="208"/>
      <c r="S121" s="208"/>
      <c r="T121" s="209"/>
      <c r="U121" s="192">
        <f ca="1">SUM(U122:X125)</f>
        <v>0</v>
      </c>
      <c r="V121" s="192"/>
      <c r="W121" s="192"/>
      <c r="X121" s="192"/>
      <c r="Y121" s="192">
        <f ca="1">SUM(Y122:AB125)</f>
        <v>0</v>
      </c>
      <c r="Z121" s="192"/>
      <c r="AA121" s="192"/>
      <c r="AB121" s="192"/>
      <c r="AC121" s="192">
        <f ca="1">SUM(AC122:AF125)</f>
        <v>0</v>
      </c>
      <c r="AD121" s="192"/>
      <c r="AE121" s="192"/>
      <c r="AF121" s="192"/>
      <c r="AG121" s="192">
        <f ca="1">SUM(AG122:AJ125)</f>
        <v>0</v>
      </c>
      <c r="AH121" s="192"/>
      <c r="AI121" s="192"/>
      <c r="AJ121" s="192"/>
      <c r="AQ121" s="24"/>
      <c r="AT121" s="5"/>
      <c r="AU121" s="5"/>
      <c r="AV121" s="5"/>
      <c r="AW121" s="5"/>
      <c r="AX121" s="5"/>
      <c r="AY121" s="5"/>
    </row>
    <row r="122" spans="1:52" ht="15" customHeight="1" x14ac:dyDescent="0.2">
      <c r="A122" s="94">
        <v>4</v>
      </c>
      <c r="B122" s="97"/>
      <c r="C122" s="96"/>
      <c r="D122" s="98"/>
      <c r="E122" s="231" t="s">
        <v>52</v>
      </c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171">
        <f ca="1">SUMIF(K81:Q109,_vst!B3,Y81:AB109)</f>
        <v>0</v>
      </c>
      <c r="Q122" s="172"/>
      <c r="R122" s="172"/>
      <c r="S122" s="172"/>
      <c r="T122" s="173"/>
      <c r="U122" s="169">
        <v>0</v>
      </c>
      <c r="V122" s="169"/>
      <c r="W122" s="169"/>
      <c r="X122" s="169"/>
      <c r="Y122" s="170" t="s">
        <v>54</v>
      </c>
      <c r="Z122" s="170"/>
      <c r="AA122" s="170"/>
      <c r="AB122" s="170"/>
      <c r="AC122" s="169">
        <f ca="1">SUMIF(K81:Q109,_vst!B3,AG81:AJ109)</f>
        <v>0</v>
      </c>
      <c r="AD122" s="169"/>
      <c r="AE122" s="169"/>
      <c r="AF122" s="169"/>
      <c r="AG122" s="171">
        <f ca="1">SUMIF(K81:Q109,_vst!B3,AK81:AN109)</f>
        <v>0</v>
      </c>
      <c r="AH122" s="172"/>
      <c r="AI122" s="172"/>
      <c r="AJ122" s="173"/>
      <c r="AQ122" s="24"/>
      <c r="AR122" s="5"/>
      <c r="AT122" s="5"/>
      <c r="AU122" s="5"/>
      <c r="AV122" s="5"/>
      <c r="AW122" s="5"/>
      <c r="AX122" s="5"/>
      <c r="AY122" s="5"/>
    </row>
    <row r="123" spans="1:52" ht="24" customHeight="1" x14ac:dyDescent="0.3">
      <c r="A123" s="94">
        <v>5</v>
      </c>
      <c r="B123" s="97"/>
      <c r="C123" s="99"/>
      <c r="D123" s="100"/>
      <c r="E123" s="175" t="s">
        <v>82</v>
      </c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171">
        <f ca="1">SUMIF(K81:Q109,_vst!B4,Y81:AB109)</f>
        <v>0</v>
      </c>
      <c r="Q123" s="172"/>
      <c r="R123" s="172"/>
      <c r="S123" s="172"/>
      <c r="T123" s="173"/>
      <c r="U123" s="169">
        <f ca="1">P123</f>
        <v>0</v>
      </c>
      <c r="V123" s="169"/>
      <c r="W123" s="169"/>
      <c r="X123" s="169"/>
      <c r="Y123" s="169">
        <f ca="1">SUMIF(K81:Q109,_vst!B4,AC81:AF109)</f>
        <v>0</v>
      </c>
      <c r="Z123" s="169"/>
      <c r="AA123" s="169"/>
      <c r="AB123" s="169"/>
      <c r="AC123" s="169">
        <f ca="1">SUMIF(K81:Q109,_vst!B4,AG81:AJ109)</f>
        <v>0</v>
      </c>
      <c r="AD123" s="169"/>
      <c r="AE123" s="169"/>
      <c r="AF123" s="169"/>
      <c r="AG123" s="171">
        <f ca="1">SUMIF(K81:Q109,_vst!B4,AK81:AN109)</f>
        <v>0</v>
      </c>
      <c r="AH123" s="172"/>
      <c r="AI123" s="172"/>
      <c r="AJ123" s="173"/>
      <c r="AQ123" s="24"/>
      <c r="AR123" s="5"/>
      <c r="AS123" s="5"/>
      <c r="AT123" s="5"/>
      <c r="AU123" s="5"/>
      <c r="AV123" s="5"/>
      <c r="AW123" s="5"/>
      <c r="AX123" s="5"/>
      <c r="AY123" s="5"/>
    </row>
    <row r="124" spans="1:52" ht="14.4" x14ac:dyDescent="0.2">
      <c r="A124" s="94">
        <v>6</v>
      </c>
      <c r="B124" s="97"/>
      <c r="C124" s="100"/>
      <c r="D124" s="100"/>
      <c r="E124" s="96" t="s">
        <v>164</v>
      </c>
      <c r="F124" s="101"/>
      <c r="G124" s="101"/>
      <c r="H124" s="101"/>
      <c r="I124" s="101"/>
      <c r="J124" s="101"/>
      <c r="K124" s="101"/>
      <c r="L124" s="101"/>
      <c r="M124" s="101"/>
      <c r="N124" s="101"/>
      <c r="O124" s="102"/>
      <c r="P124" s="171">
        <f ca="1">SUMIF(K81:Q109,_vst!B5,Y81:AB109)</f>
        <v>0</v>
      </c>
      <c r="Q124" s="172"/>
      <c r="R124" s="172"/>
      <c r="S124" s="172"/>
      <c r="T124" s="173"/>
      <c r="U124" s="169">
        <f ca="1">P124</f>
        <v>0</v>
      </c>
      <c r="V124" s="169"/>
      <c r="W124" s="169"/>
      <c r="X124" s="169"/>
      <c r="Y124" s="169">
        <f ca="1">SUMIF(K81:Q109,_vst!B5,AC81:AF109)</f>
        <v>0</v>
      </c>
      <c r="Z124" s="169"/>
      <c r="AA124" s="169"/>
      <c r="AB124" s="169"/>
      <c r="AC124" s="169">
        <f ca="1">SUMIF(K81:Q109,_vst!B5,AG81:AJ109)</f>
        <v>0</v>
      </c>
      <c r="AD124" s="169"/>
      <c r="AE124" s="169"/>
      <c r="AF124" s="169"/>
      <c r="AG124" s="171">
        <f ca="1">SUMIF(K81:Q109,_vst!B5,AK81:AN109)</f>
        <v>0</v>
      </c>
      <c r="AH124" s="172"/>
      <c r="AI124" s="172"/>
      <c r="AJ124" s="173"/>
      <c r="AQ124" s="24"/>
      <c r="AR124" s="5"/>
      <c r="AS124" s="5"/>
      <c r="AT124" s="5"/>
      <c r="AU124" s="5"/>
      <c r="AV124" s="5"/>
      <c r="AW124" s="5"/>
      <c r="AX124" s="5"/>
      <c r="AY124" s="5"/>
    </row>
    <row r="125" spans="1:52" ht="14.4" x14ac:dyDescent="0.2">
      <c r="A125" s="94"/>
      <c r="B125" s="97"/>
      <c r="C125" s="100"/>
      <c r="D125" s="100"/>
      <c r="E125" s="96" t="s">
        <v>165</v>
      </c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71">
        <f ca="1">SUMIF(K81:Q109,_vst!B6,Y81:AB109)</f>
        <v>0</v>
      </c>
      <c r="Q125" s="172"/>
      <c r="R125" s="172"/>
      <c r="S125" s="172"/>
      <c r="T125" s="173"/>
      <c r="U125" s="169">
        <f ca="1">P125</f>
        <v>0</v>
      </c>
      <c r="V125" s="169"/>
      <c r="W125" s="169"/>
      <c r="X125" s="169"/>
      <c r="Y125" s="169">
        <f ca="1">SUMIF(K81:Q109,_vst!B6,AC81:AF109)</f>
        <v>0</v>
      </c>
      <c r="Z125" s="169"/>
      <c r="AA125" s="169"/>
      <c r="AB125" s="169"/>
      <c r="AC125" s="169">
        <f ca="1">SUMIF(K81:Q109,_vst!B6,AG81:AJ109)</f>
        <v>0</v>
      </c>
      <c r="AD125" s="169"/>
      <c r="AE125" s="169"/>
      <c r="AF125" s="169"/>
      <c r="AG125" s="171">
        <f ca="1">SUMIF(K81:Q109,_vst!B6,AK81:AN109)</f>
        <v>0</v>
      </c>
      <c r="AH125" s="172"/>
      <c r="AI125" s="172"/>
      <c r="AJ125" s="173"/>
      <c r="AQ125" s="24"/>
      <c r="AR125" s="5"/>
      <c r="AS125" s="5"/>
      <c r="AT125" s="5"/>
      <c r="AU125" s="5"/>
      <c r="AV125" s="5"/>
      <c r="AW125" s="5"/>
      <c r="AX125" s="5"/>
      <c r="AY125" s="5"/>
    </row>
    <row r="126" spans="1:52" ht="15" customHeight="1" x14ac:dyDescent="0.2">
      <c r="A126" s="94">
        <v>7</v>
      </c>
      <c r="B126" s="97"/>
      <c r="C126" s="100"/>
      <c r="D126" s="96" t="s">
        <v>57</v>
      </c>
      <c r="E126" s="103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207">
        <f ca="1">SUM(P127:T128)</f>
        <v>0</v>
      </c>
      <c r="Q126" s="208"/>
      <c r="R126" s="208"/>
      <c r="S126" s="208"/>
      <c r="T126" s="209"/>
      <c r="U126" s="207">
        <f ca="1">SUM(U127:X128)</f>
        <v>0</v>
      </c>
      <c r="V126" s="208"/>
      <c r="W126" s="208"/>
      <c r="X126" s="209"/>
      <c r="Y126" s="192">
        <f ca="1">SUM(Y127:AB128)</f>
        <v>0</v>
      </c>
      <c r="Z126" s="192"/>
      <c r="AA126" s="192"/>
      <c r="AB126" s="192"/>
      <c r="AC126" s="192">
        <f ca="1">SUM(AC127:AF128)</f>
        <v>0</v>
      </c>
      <c r="AD126" s="192"/>
      <c r="AE126" s="192"/>
      <c r="AF126" s="192"/>
      <c r="AG126" s="192">
        <f ca="1">SUM(AG127:AJ128)</f>
        <v>0</v>
      </c>
      <c r="AH126" s="192"/>
      <c r="AI126" s="192"/>
      <c r="AJ126" s="192"/>
      <c r="AQ126" s="24"/>
      <c r="AW126" s="5"/>
      <c r="AX126" s="5"/>
      <c r="AY126" s="5"/>
    </row>
    <row r="127" spans="1:52" ht="15" customHeight="1" x14ac:dyDescent="0.2">
      <c r="A127" s="94">
        <v>8</v>
      </c>
      <c r="B127" s="97"/>
      <c r="C127" s="96"/>
      <c r="D127" s="96"/>
      <c r="E127" s="96" t="s">
        <v>58</v>
      </c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171">
        <f ca="1">SUMIF(K81:Q109,_vst!B7,Y81:AB109)</f>
        <v>0</v>
      </c>
      <c r="Q127" s="172"/>
      <c r="R127" s="172"/>
      <c r="S127" s="172"/>
      <c r="T127" s="173"/>
      <c r="U127" s="169">
        <f ca="1">P127</f>
        <v>0</v>
      </c>
      <c r="V127" s="169"/>
      <c r="W127" s="169"/>
      <c r="X127" s="169"/>
      <c r="Y127" s="169">
        <f ca="1">SUMIF($K$81:$Q$109,_vst!B7,$AC$81:$AF$109)</f>
        <v>0</v>
      </c>
      <c r="Z127" s="169"/>
      <c r="AA127" s="169"/>
      <c r="AB127" s="169"/>
      <c r="AC127" s="169">
        <f ca="1">SUMIF(K81:Q109,_vst!B7,AG81:AJ109)</f>
        <v>0</v>
      </c>
      <c r="AD127" s="169"/>
      <c r="AE127" s="169"/>
      <c r="AF127" s="169"/>
      <c r="AG127" s="171">
        <f ca="1">SUMIF(K81:Q109,_vst!B7,AK81:AN109)</f>
        <v>0</v>
      </c>
      <c r="AH127" s="172"/>
      <c r="AI127" s="172"/>
      <c r="AJ127" s="173"/>
      <c r="AQ127" s="24"/>
      <c r="AW127" s="5"/>
      <c r="AX127" s="5"/>
      <c r="AY127" s="5"/>
    </row>
    <row r="128" spans="1:52" ht="15" customHeight="1" x14ac:dyDescent="0.2">
      <c r="A128" s="94">
        <v>9</v>
      </c>
      <c r="B128" s="97"/>
      <c r="C128" s="96"/>
      <c r="D128" s="104"/>
      <c r="E128" s="104" t="s">
        <v>59</v>
      </c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71">
        <f ca="1">SUMIF(K81:Q109,_vst!B8,Y81:AB109)</f>
        <v>0</v>
      </c>
      <c r="Q128" s="172"/>
      <c r="R128" s="172"/>
      <c r="S128" s="172"/>
      <c r="T128" s="173"/>
      <c r="U128" s="169">
        <f ca="1">P128</f>
        <v>0</v>
      </c>
      <c r="V128" s="169"/>
      <c r="W128" s="169"/>
      <c r="X128" s="169"/>
      <c r="Y128" s="169">
        <f ca="1">SUMIF($K$81:$Q$109,_vst!B8,$AC$81:$AF$109)</f>
        <v>0</v>
      </c>
      <c r="Z128" s="169"/>
      <c r="AA128" s="169"/>
      <c r="AB128" s="169"/>
      <c r="AC128" s="169">
        <f ca="1">SUMIF(K81:Q109,_vst!B8,AG81:AJ109)</f>
        <v>0</v>
      </c>
      <c r="AD128" s="169"/>
      <c r="AE128" s="169"/>
      <c r="AF128" s="169"/>
      <c r="AG128" s="171">
        <f ca="1">SUMIF(K81:Q109,_vst!B8,AK81:AN109)</f>
        <v>0</v>
      </c>
      <c r="AH128" s="172"/>
      <c r="AI128" s="172"/>
      <c r="AJ128" s="173"/>
      <c r="AQ128" s="24"/>
      <c r="AR128" s="5"/>
      <c r="AS128" s="5"/>
      <c r="AT128" s="5"/>
      <c r="AU128" s="5"/>
      <c r="AV128" s="5"/>
    </row>
    <row r="129" spans="1:48" ht="15" customHeight="1" x14ac:dyDescent="0.2">
      <c r="A129" s="94">
        <v>10</v>
      </c>
      <c r="B129" s="174" t="s">
        <v>3</v>
      </c>
      <c r="C129" s="175"/>
      <c r="D129" s="175"/>
      <c r="E129" s="175"/>
      <c r="F129" s="175"/>
      <c r="G129" s="175"/>
      <c r="H129" s="175"/>
      <c r="I129" s="175"/>
      <c r="J129" s="175"/>
      <c r="K129" s="176"/>
      <c r="L129" s="176"/>
      <c r="M129" s="176"/>
      <c r="N129" s="176"/>
      <c r="O129" s="176"/>
      <c r="P129" s="171">
        <f ca="1">SUMIF(K81:Q109,_vst!B9,Y81:AB109)</f>
        <v>0</v>
      </c>
      <c r="Q129" s="172"/>
      <c r="R129" s="172"/>
      <c r="S129" s="172"/>
      <c r="T129" s="173"/>
      <c r="U129" s="170" t="s">
        <v>54</v>
      </c>
      <c r="V129" s="170"/>
      <c r="W129" s="170"/>
      <c r="X129" s="170"/>
      <c r="Y129" s="170" t="s">
        <v>54</v>
      </c>
      <c r="Z129" s="170"/>
      <c r="AA129" s="170"/>
      <c r="AB129" s="170"/>
      <c r="AC129" s="169">
        <f ca="1">SUMIF(K81:Q109,_vst!B9,AG81:AJ109)</f>
        <v>0</v>
      </c>
      <c r="AD129" s="169"/>
      <c r="AE129" s="169"/>
      <c r="AF129" s="169"/>
      <c r="AG129" s="171">
        <f ca="1">SUMIF(K81:Q109,_vst!B9,AK81:AN109)</f>
        <v>0</v>
      </c>
      <c r="AH129" s="172"/>
      <c r="AI129" s="172"/>
      <c r="AJ129" s="173"/>
      <c r="AQ129" s="24"/>
      <c r="AR129" s="5"/>
      <c r="AS129" s="5"/>
      <c r="AT129" s="5"/>
      <c r="AU129" s="5"/>
      <c r="AV129" s="5"/>
    </row>
    <row r="130" spans="1:48" ht="15" customHeight="1" x14ac:dyDescent="0.2">
      <c r="A130" s="94">
        <v>11</v>
      </c>
      <c r="B130" s="174" t="s">
        <v>4</v>
      </c>
      <c r="C130" s="175"/>
      <c r="D130" s="175"/>
      <c r="E130" s="175"/>
      <c r="F130" s="175"/>
      <c r="G130" s="175"/>
      <c r="H130" s="175"/>
      <c r="I130" s="175"/>
      <c r="J130" s="175"/>
      <c r="K130" s="176"/>
      <c r="L130" s="176"/>
      <c r="M130" s="176"/>
      <c r="N130" s="176"/>
      <c r="O130" s="176"/>
      <c r="P130" s="207">
        <f ca="1">SUM(P131:T132)</f>
        <v>0</v>
      </c>
      <c r="Q130" s="208"/>
      <c r="R130" s="208"/>
      <c r="S130" s="208"/>
      <c r="T130" s="209"/>
      <c r="U130" s="170" t="s">
        <v>54</v>
      </c>
      <c r="V130" s="170"/>
      <c r="W130" s="170"/>
      <c r="X130" s="170"/>
      <c r="Y130" s="170" t="s">
        <v>54</v>
      </c>
      <c r="Z130" s="170"/>
      <c r="AA130" s="170"/>
      <c r="AB130" s="170"/>
      <c r="AC130" s="192">
        <f ca="1">SUM(AC131:AF132)</f>
        <v>0</v>
      </c>
      <c r="AD130" s="192"/>
      <c r="AE130" s="192"/>
      <c r="AF130" s="192"/>
      <c r="AG130" s="192">
        <f ca="1">SUM(AG131:AJ132)</f>
        <v>0</v>
      </c>
      <c r="AH130" s="192"/>
      <c r="AI130" s="192"/>
      <c r="AJ130" s="192"/>
      <c r="AQ130" s="24"/>
    </row>
    <row r="131" spans="1:48" ht="15" customHeight="1" x14ac:dyDescent="0.25">
      <c r="A131" s="94">
        <v>12</v>
      </c>
      <c r="B131" s="105" t="s">
        <v>8</v>
      </c>
      <c r="C131" s="100"/>
      <c r="D131" s="96" t="s">
        <v>9</v>
      </c>
      <c r="E131" s="106"/>
      <c r="F131" s="175"/>
      <c r="G131" s="176"/>
      <c r="H131" s="176"/>
      <c r="I131" s="176"/>
      <c r="J131" s="176"/>
      <c r="K131" s="176"/>
      <c r="L131" s="176"/>
      <c r="M131" s="176"/>
      <c r="N131" s="176"/>
      <c r="O131" s="176"/>
      <c r="P131" s="171">
        <f ca="1">SUMIF(K81:Q109,_vst!B10,Y81:AB109)</f>
        <v>0</v>
      </c>
      <c r="Q131" s="172"/>
      <c r="R131" s="172"/>
      <c r="S131" s="172"/>
      <c r="T131" s="173"/>
      <c r="U131" s="170" t="s">
        <v>54</v>
      </c>
      <c r="V131" s="170"/>
      <c r="W131" s="170"/>
      <c r="X131" s="170"/>
      <c r="Y131" s="170" t="s">
        <v>54</v>
      </c>
      <c r="Z131" s="170"/>
      <c r="AA131" s="170"/>
      <c r="AB131" s="170"/>
      <c r="AC131" s="169">
        <f ca="1">SUMIF(K81:Q109,_vst!B10,AG81:AJ109)</f>
        <v>0</v>
      </c>
      <c r="AD131" s="169"/>
      <c r="AE131" s="169"/>
      <c r="AF131" s="169"/>
      <c r="AG131" s="171">
        <f ca="1">SUMIF(K81:Q109,_vst!B10,AK81:AN109)</f>
        <v>0</v>
      </c>
      <c r="AH131" s="172"/>
      <c r="AI131" s="172"/>
      <c r="AJ131" s="173"/>
      <c r="AQ131" s="24"/>
    </row>
    <row r="132" spans="1:48" ht="15" customHeight="1" x14ac:dyDescent="0.25">
      <c r="A132" s="94">
        <v>13</v>
      </c>
      <c r="B132" s="75"/>
      <c r="C132" s="107"/>
      <c r="D132" s="96" t="s">
        <v>5</v>
      </c>
      <c r="E132" s="108"/>
      <c r="F132" s="109"/>
      <c r="G132" s="107"/>
      <c r="H132" s="107"/>
      <c r="I132" s="107"/>
      <c r="J132" s="107"/>
      <c r="K132" s="107"/>
      <c r="L132" s="107"/>
      <c r="M132" s="107"/>
      <c r="N132" s="107"/>
      <c r="O132" s="110"/>
      <c r="P132" s="171">
        <f ca="1">SUMIF(K81:Q109,_vst!B11,Y81:AB109)</f>
        <v>0</v>
      </c>
      <c r="Q132" s="172"/>
      <c r="R132" s="172"/>
      <c r="S132" s="172"/>
      <c r="T132" s="173"/>
      <c r="U132" s="170" t="s">
        <v>54</v>
      </c>
      <c r="V132" s="170"/>
      <c r="W132" s="170"/>
      <c r="X132" s="170"/>
      <c r="Y132" s="170" t="s">
        <v>54</v>
      </c>
      <c r="Z132" s="170"/>
      <c r="AA132" s="170"/>
      <c r="AB132" s="170"/>
      <c r="AC132" s="169">
        <f ca="1">SUMIF(K81:Q109,_vst!B11,AG81:AJ109)</f>
        <v>0</v>
      </c>
      <c r="AD132" s="169"/>
      <c r="AE132" s="169"/>
      <c r="AF132" s="169"/>
      <c r="AG132" s="171">
        <f ca="1">SUMIF(K81:Q109,_vst!B11,AK81:AN109)</f>
        <v>0</v>
      </c>
      <c r="AH132" s="172"/>
      <c r="AI132" s="172"/>
      <c r="AJ132" s="173"/>
      <c r="AQ132" s="24"/>
    </row>
    <row r="133" spans="1:48" ht="15" customHeight="1" thickBot="1" x14ac:dyDescent="0.25">
      <c r="A133" s="94">
        <v>14</v>
      </c>
      <c r="B133" s="174" t="s">
        <v>6</v>
      </c>
      <c r="C133" s="175"/>
      <c r="D133" s="175"/>
      <c r="E133" s="175"/>
      <c r="F133" s="175"/>
      <c r="G133" s="175"/>
      <c r="H133" s="175"/>
      <c r="I133" s="175"/>
      <c r="J133" s="175"/>
      <c r="K133" s="176"/>
      <c r="L133" s="176"/>
      <c r="M133" s="176"/>
      <c r="N133" s="176"/>
      <c r="O133" s="176"/>
      <c r="P133" s="254">
        <f ca="1">SUMIF(K81:Q109,_vst!B12,Y81:AB109)</f>
        <v>0</v>
      </c>
      <c r="Q133" s="255"/>
      <c r="R133" s="255"/>
      <c r="S133" s="255"/>
      <c r="T133" s="256"/>
      <c r="U133" s="247" t="s">
        <v>54</v>
      </c>
      <c r="V133" s="247"/>
      <c r="W133" s="247"/>
      <c r="X133" s="247"/>
      <c r="Y133" s="247" t="s">
        <v>54</v>
      </c>
      <c r="Z133" s="247"/>
      <c r="AA133" s="247"/>
      <c r="AB133" s="247"/>
      <c r="AC133" s="203">
        <f ca="1">SUMIF(K81:Q109,_vst!B12,AG81:AJ109)</f>
        <v>0</v>
      </c>
      <c r="AD133" s="203"/>
      <c r="AE133" s="203"/>
      <c r="AF133" s="203"/>
      <c r="AG133" s="197">
        <f ca="1">SUMIF(K81:Q109,_vst!B12,AK81:AN109)</f>
        <v>0</v>
      </c>
      <c r="AH133" s="198"/>
      <c r="AI133" s="198"/>
      <c r="AJ133" s="199"/>
      <c r="AQ133" s="24"/>
    </row>
    <row r="134" spans="1:48" ht="15" customHeight="1" thickBot="1" x14ac:dyDescent="0.25">
      <c r="A134" s="74">
        <v>15</v>
      </c>
      <c r="B134" s="177" t="s">
        <v>7</v>
      </c>
      <c r="C134" s="178"/>
      <c r="D134" s="178"/>
      <c r="E134" s="178"/>
      <c r="F134" s="178"/>
      <c r="G134" s="178"/>
      <c r="H134" s="178"/>
      <c r="I134" s="178"/>
      <c r="J134" s="178"/>
      <c r="K134" s="179"/>
      <c r="L134" s="179"/>
      <c r="M134" s="179"/>
      <c r="N134" s="179"/>
      <c r="O134" s="179"/>
      <c r="P134" s="286">
        <f ca="1">P119+P120+P129+P130+P133</f>
        <v>0</v>
      </c>
      <c r="Q134" s="287"/>
      <c r="R134" s="287"/>
      <c r="S134" s="287"/>
      <c r="T134" s="288"/>
      <c r="U134" s="204">
        <f ca="1">U119+U120</f>
        <v>0</v>
      </c>
      <c r="V134" s="204"/>
      <c r="W134" s="204"/>
      <c r="X134" s="204"/>
      <c r="Y134" s="204">
        <f ca="1">Y119+Y120</f>
        <v>0</v>
      </c>
      <c r="Z134" s="204"/>
      <c r="AA134" s="204"/>
      <c r="AB134" s="204"/>
      <c r="AC134" s="204">
        <f ca="1">AC119+AC120+AC129+AC130+AC133</f>
        <v>0</v>
      </c>
      <c r="AD134" s="204"/>
      <c r="AE134" s="204"/>
      <c r="AF134" s="204"/>
      <c r="AG134" s="204">
        <f ca="1">AG119+AG120+AG129+AG130+AG133</f>
        <v>0</v>
      </c>
      <c r="AH134" s="204"/>
      <c r="AI134" s="204"/>
      <c r="AJ134" s="290"/>
      <c r="AQ134" s="23"/>
    </row>
    <row r="135" spans="1:48" ht="15" customHeight="1" x14ac:dyDescent="0.3">
      <c r="A135" s="6"/>
      <c r="B135" s="6"/>
      <c r="C135" s="6"/>
      <c r="D135" s="6"/>
      <c r="E135" s="6"/>
      <c r="F135" s="6"/>
      <c r="G135" s="6"/>
      <c r="H135" s="7"/>
      <c r="I135" s="7"/>
      <c r="J135" s="7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10"/>
      <c r="AC135" s="10"/>
      <c r="AD135" s="10"/>
      <c r="AE135" s="29"/>
      <c r="AF135" s="29"/>
      <c r="AG135" s="29"/>
      <c r="AH135" s="29"/>
      <c r="AI135" s="10"/>
      <c r="AJ135" s="10"/>
      <c r="AK135" s="10"/>
      <c r="AL135" s="10"/>
      <c r="AM135" s="10"/>
      <c r="AN135" s="10"/>
      <c r="AO135" s="10"/>
      <c r="AP135" s="10"/>
    </row>
    <row r="136" spans="1:48" ht="15" customHeight="1" x14ac:dyDescent="0.2">
      <c r="A136" s="236" t="s">
        <v>122</v>
      </c>
      <c r="B136" s="237"/>
      <c r="C136" s="237"/>
      <c r="D136" s="237"/>
      <c r="E136" s="237"/>
      <c r="F136" s="237"/>
      <c r="G136" s="237"/>
      <c r="H136" s="237"/>
      <c r="I136" s="237"/>
      <c r="J136" s="237"/>
      <c r="K136" s="237"/>
      <c r="L136" s="237"/>
      <c r="M136" s="238"/>
      <c r="N136" s="183" t="s">
        <v>24</v>
      </c>
      <c r="O136" s="183"/>
      <c r="P136" s="183"/>
      <c r="Q136" s="183"/>
      <c r="R136" s="183"/>
      <c r="S136" s="183" t="s">
        <v>25</v>
      </c>
      <c r="T136" s="183"/>
      <c r="U136" s="183"/>
      <c r="V136" s="183"/>
      <c r="W136" s="183"/>
      <c r="X136" s="183" t="s">
        <v>26</v>
      </c>
      <c r="Y136" s="183"/>
      <c r="Z136" s="183"/>
      <c r="AA136" s="183"/>
      <c r="AB136" s="183"/>
      <c r="AC136" s="88" t="str">
        <f ca="1">IF(AG137&lt;0,_vst!C8,"")</f>
        <v/>
      </c>
      <c r="AD136" s="30"/>
      <c r="AE136" s="30"/>
      <c r="AF136" s="30"/>
      <c r="AG136" s="30"/>
      <c r="AH136" s="30"/>
      <c r="AI136" s="10"/>
      <c r="AJ136" s="28"/>
      <c r="AK136" s="28"/>
      <c r="AL136" s="28"/>
      <c r="AM136" s="28"/>
      <c r="AN136" s="26"/>
      <c r="AO136" s="26"/>
      <c r="AP136" s="26"/>
    </row>
    <row r="137" spans="1:48" ht="15" customHeight="1" x14ac:dyDescent="0.2">
      <c r="A137" s="239"/>
      <c r="B137" s="240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1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84" t="s">
        <v>115</v>
      </c>
      <c r="AD137" s="30"/>
      <c r="AE137" s="30"/>
      <c r="AF137" s="6"/>
      <c r="AG137" s="289">
        <f ca="1">Y134-N137-S137-X137</f>
        <v>0</v>
      </c>
      <c r="AH137" s="289"/>
      <c r="AI137" s="289"/>
      <c r="AJ137" s="289"/>
      <c r="AP137" s="27"/>
    </row>
    <row r="138" spans="1:48" ht="1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</row>
    <row r="139" spans="1:48" ht="15" customHeight="1" x14ac:dyDescent="0.2">
      <c r="A139" s="3"/>
      <c r="B139" s="11"/>
      <c r="C139" s="11"/>
      <c r="D139" s="11"/>
      <c r="E139" s="11"/>
      <c r="F139" s="11"/>
      <c r="G139" s="11"/>
      <c r="H139" s="11"/>
      <c r="I139" s="11"/>
      <c r="J139" s="10"/>
      <c r="K139" s="10"/>
      <c r="L139" s="10"/>
      <c r="M139" s="10"/>
      <c r="N139" s="111" t="s">
        <v>78</v>
      </c>
      <c r="O139" s="283">
        <f ca="1">IF(U134=0,0,Y134/U134)</f>
        <v>0</v>
      </c>
      <c r="P139" s="284"/>
      <c r="Q139" s="4" t="s">
        <v>60</v>
      </c>
      <c r="R139" s="4"/>
      <c r="T139" s="73" t="str">
        <f ca="1">IF(O139&gt;45%,_vst!$C$10,"")</f>
        <v/>
      </c>
      <c r="U139" s="85"/>
      <c r="V139" s="4"/>
      <c r="W139" s="4"/>
      <c r="X139" s="4"/>
      <c r="Y139" s="4"/>
      <c r="Z139" s="10"/>
      <c r="AA139" s="31"/>
      <c r="AB139" s="3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</row>
    <row r="140" spans="1:48" ht="3.75" customHeight="1" x14ac:dyDescent="0.2">
      <c r="T140" s="6"/>
    </row>
    <row r="141" spans="1:48" ht="15" customHeight="1" x14ac:dyDescent="0.3">
      <c r="A141" s="6"/>
      <c r="B141" s="6"/>
      <c r="C141" s="6"/>
      <c r="D141" s="6"/>
      <c r="E141" s="6"/>
      <c r="F141" s="6"/>
      <c r="G141" s="6"/>
      <c r="H141" s="7"/>
      <c r="I141" s="7"/>
      <c r="J141" s="7"/>
      <c r="K141" s="8"/>
      <c r="L141" s="9"/>
      <c r="M141" s="9"/>
      <c r="N141" s="9"/>
      <c r="O141" s="9"/>
      <c r="P141" s="9"/>
      <c r="Q141" s="9"/>
      <c r="R141" s="9"/>
      <c r="T141" s="9"/>
      <c r="U141" s="9"/>
      <c r="V141" s="9"/>
      <c r="W141" s="9"/>
      <c r="X141" s="9"/>
      <c r="Y141" s="9"/>
      <c r="Z141" s="9"/>
      <c r="AA141" s="9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</row>
    <row r="142" spans="1:48" ht="15" customHeight="1" x14ac:dyDescent="0.25">
      <c r="A142" s="71" t="s">
        <v>193</v>
      </c>
      <c r="B142" s="14"/>
      <c r="H142" s="5"/>
      <c r="I142" s="5"/>
      <c r="J142" s="5"/>
      <c r="K142" s="5"/>
      <c r="O142" s="15"/>
    </row>
    <row r="143" spans="1:48" ht="8.1" customHeight="1" x14ac:dyDescent="0.25">
      <c r="A143" s="71"/>
      <c r="B143" s="14"/>
      <c r="H143" s="5"/>
      <c r="I143" s="5"/>
      <c r="J143" s="5"/>
      <c r="K143" s="5"/>
      <c r="O143" s="15"/>
    </row>
    <row r="144" spans="1:48" ht="15" customHeight="1" x14ac:dyDescent="0.2">
      <c r="A144" s="63" t="s">
        <v>211</v>
      </c>
      <c r="B144" s="12"/>
      <c r="C144" s="12"/>
      <c r="D144" s="12"/>
      <c r="E144" s="12"/>
      <c r="F144" s="12"/>
      <c r="H144" s="63" t="s">
        <v>212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5"/>
      <c r="AK144" s="5"/>
      <c r="AL144" s="5"/>
      <c r="AM144" s="5"/>
      <c r="AN144" s="5"/>
      <c r="AO144" s="5"/>
      <c r="AP144" s="5"/>
    </row>
    <row r="145" spans="1:83" ht="15" customHeight="1" x14ac:dyDescent="0.2">
      <c r="A145" s="171">
        <f ca="1">Y134</f>
        <v>0</v>
      </c>
      <c r="B145" s="172"/>
      <c r="C145" s="172"/>
      <c r="D145" s="172"/>
      <c r="E145" s="173"/>
      <c r="F145" s="1"/>
      <c r="H145" s="1" t="s">
        <v>114</v>
      </c>
      <c r="I145" s="1"/>
      <c r="J145" s="1"/>
      <c r="K145" s="1"/>
      <c r="M145" s="190"/>
      <c r="N145" s="191"/>
      <c r="Q145" s="86"/>
      <c r="S145" s="93" t="s">
        <v>116</v>
      </c>
      <c r="T145" s="190"/>
      <c r="U145" s="191"/>
      <c r="W145" s="87"/>
      <c r="Y145" s="93" t="s">
        <v>117</v>
      </c>
      <c r="Z145" s="190"/>
      <c r="AA145" s="191"/>
      <c r="AM145" s="5"/>
      <c r="AN145" s="5"/>
      <c r="AO145" s="5"/>
      <c r="AP145" s="5"/>
    </row>
    <row r="146" spans="1:83" ht="3.75" customHeight="1" x14ac:dyDescent="0.2"/>
    <row r="147" spans="1:83" ht="15" customHeight="1" x14ac:dyDescent="0.2">
      <c r="A147" s="12" t="s">
        <v>159</v>
      </c>
      <c r="B147" s="13"/>
      <c r="C147" s="13"/>
      <c r="D147" s="13"/>
      <c r="E147" s="13"/>
      <c r="F147" s="12"/>
      <c r="AM147" s="5"/>
      <c r="AN147" s="5"/>
      <c r="AO147" s="5"/>
      <c r="AP147" s="5"/>
      <c r="BL147" s="62"/>
      <c r="BP147" s="62"/>
      <c r="BQ147" s="62"/>
      <c r="BR147" s="62"/>
      <c r="BS147" s="62"/>
      <c r="BT147" s="23"/>
      <c r="BU147" s="23"/>
    </row>
    <row r="148" spans="1:83" s="3" customFormat="1" ht="15" customHeight="1" x14ac:dyDescent="0.2">
      <c r="A148" s="171">
        <f ca="1">AC134</f>
        <v>0</v>
      </c>
      <c r="B148" s="172"/>
      <c r="C148" s="172"/>
      <c r="D148" s="172"/>
      <c r="E148" s="173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1"/>
      <c r="AN148" s="1"/>
      <c r="AO148" s="1"/>
      <c r="AP148" s="1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</row>
    <row r="149" spans="1:83" ht="15" customHeight="1" x14ac:dyDescent="0.2">
      <c r="A149" s="2" t="s">
        <v>10</v>
      </c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</row>
    <row r="150" spans="1:83" ht="15" customHeight="1" x14ac:dyDescent="0.2">
      <c r="A150" s="166"/>
      <c r="B150" s="166"/>
      <c r="C150" s="166"/>
      <c r="D150" s="166"/>
      <c r="E150" s="166"/>
      <c r="F150" s="3"/>
      <c r="AQ150" s="23"/>
      <c r="BB150" s="23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23"/>
    </row>
    <row r="151" spans="1:83" ht="15" customHeight="1" x14ac:dyDescent="0.2">
      <c r="A151" s="6" t="s">
        <v>11</v>
      </c>
      <c r="B151" s="6"/>
      <c r="C151" s="6"/>
      <c r="D151" s="6"/>
      <c r="E151" s="6"/>
      <c r="F151" s="6"/>
      <c r="BB151" s="23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23"/>
    </row>
    <row r="152" spans="1:83" ht="15" customHeight="1" x14ac:dyDescent="0.2">
      <c r="A152" s="169">
        <f>SUM(V153:Z155)</f>
        <v>0</v>
      </c>
      <c r="B152" s="169"/>
      <c r="C152" s="169"/>
      <c r="D152" s="169"/>
      <c r="E152" s="169"/>
      <c r="F152" s="3"/>
      <c r="G152" s="177" t="s">
        <v>12</v>
      </c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80" t="s">
        <v>15</v>
      </c>
      <c r="W152" s="181"/>
      <c r="X152" s="181"/>
      <c r="Y152" s="181"/>
      <c r="Z152" s="182"/>
      <c r="AA152" s="183" t="s">
        <v>13</v>
      </c>
      <c r="AB152" s="183"/>
      <c r="AC152" s="183"/>
      <c r="AD152" s="183"/>
      <c r="AE152" s="183"/>
      <c r="AF152" s="183" t="s">
        <v>14</v>
      </c>
      <c r="AG152" s="183"/>
      <c r="AH152" s="183"/>
      <c r="AI152" s="183"/>
      <c r="AJ152" s="183"/>
      <c r="AP152" s="35"/>
      <c r="BB152" s="23"/>
      <c r="BC152" s="38"/>
      <c r="BD152" s="39"/>
      <c r="BE152" s="39"/>
      <c r="BF152" s="39"/>
      <c r="BG152" s="39"/>
      <c r="BU152" s="40"/>
      <c r="BV152" s="40"/>
      <c r="BW152" s="40"/>
      <c r="BX152" s="40"/>
      <c r="BY152" s="40"/>
      <c r="BZ152" s="40"/>
      <c r="CA152" s="40"/>
      <c r="CB152" s="40"/>
    </row>
    <row r="153" spans="1:83" ht="15" customHeight="1" x14ac:dyDescent="0.2">
      <c r="A153" s="13"/>
      <c r="B153" s="13"/>
      <c r="C153" s="13"/>
      <c r="D153" s="13"/>
      <c r="E153" s="13"/>
      <c r="F153" s="6"/>
      <c r="G153" s="222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4"/>
      <c r="V153" s="184"/>
      <c r="W153" s="185"/>
      <c r="X153" s="185"/>
      <c r="Y153" s="185"/>
      <c r="Z153" s="186"/>
      <c r="AA153" s="187"/>
      <c r="AB153" s="188"/>
      <c r="AC153" s="188"/>
      <c r="AD153" s="188"/>
      <c r="AE153" s="189"/>
      <c r="AF153" s="167"/>
      <c r="AG153" s="168"/>
      <c r="AH153" s="168"/>
      <c r="AI153" s="168"/>
      <c r="AJ153" s="168"/>
      <c r="AP153" s="52"/>
      <c r="BB153" s="23"/>
      <c r="BC153" s="38"/>
      <c r="BD153" s="53"/>
      <c r="BE153" s="53"/>
      <c r="BF153" s="53"/>
      <c r="BG153" s="53"/>
      <c r="BU153" s="56"/>
      <c r="BV153" s="56"/>
      <c r="BW153" s="56"/>
      <c r="BX153" s="56"/>
      <c r="BY153" s="55"/>
      <c r="BZ153" s="56"/>
      <c r="CA153" s="56"/>
      <c r="CB153" s="56"/>
    </row>
    <row r="154" spans="1:83" ht="15" customHeight="1" x14ac:dyDescent="0.2">
      <c r="A154" s="13"/>
      <c r="B154" s="13"/>
      <c r="C154" s="13"/>
      <c r="D154" s="13"/>
      <c r="E154" s="13"/>
      <c r="F154" s="6"/>
      <c r="G154" s="222"/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4"/>
      <c r="V154" s="184"/>
      <c r="W154" s="185"/>
      <c r="X154" s="185"/>
      <c r="Y154" s="185"/>
      <c r="Z154" s="186"/>
      <c r="AA154" s="167"/>
      <c r="AB154" s="168"/>
      <c r="AC154" s="168"/>
      <c r="AD154" s="168"/>
      <c r="AE154" s="168"/>
      <c r="AF154" s="167"/>
      <c r="AG154" s="168"/>
      <c r="AH154" s="168"/>
      <c r="AI154" s="168"/>
      <c r="AJ154" s="168"/>
      <c r="AP154" s="52"/>
      <c r="BB154" s="23"/>
      <c r="BC154" s="38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4"/>
      <c r="BP154" s="54"/>
      <c r="BQ154" s="54"/>
      <c r="BR154" s="54"/>
      <c r="BS154" s="54"/>
      <c r="BT154" s="55"/>
      <c r="BU154" s="56"/>
      <c r="BV154" s="56"/>
      <c r="BW154" s="56"/>
      <c r="BX154" s="56"/>
      <c r="BY154" s="55"/>
      <c r="BZ154" s="56"/>
      <c r="CA154" s="56"/>
      <c r="CB154" s="56"/>
    </row>
    <row r="155" spans="1:83" ht="15" customHeight="1" x14ac:dyDescent="0.2">
      <c r="A155" s="6"/>
      <c r="B155" s="6"/>
      <c r="C155" s="6"/>
      <c r="D155" s="6"/>
      <c r="E155" s="6"/>
      <c r="F155" s="6"/>
      <c r="G155" s="222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4"/>
      <c r="V155" s="184"/>
      <c r="W155" s="185"/>
      <c r="X155" s="185"/>
      <c r="Y155" s="185"/>
      <c r="Z155" s="186"/>
      <c r="AA155" s="167"/>
      <c r="AB155" s="168"/>
      <c r="AC155" s="168"/>
      <c r="AD155" s="168"/>
      <c r="AE155" s="168"/>
      <c r="AF155" s="167"/>
      <c r="AG155" s="168"/>
      <c r="AH155" s="168"/>
      <c r="AI155" s="168"/>
      <c r="AJ155" s="168"/>
      <c r="AP155" s="52"/>
      <c r="BB155" s="23"/>
      <c r="BC155" s="38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4"/>
      <c r="BP155" s="54"/>
      <c r="BQ155" s="54"/>
      <c r="BR155" s="54"/>
      <c r="BS155" s="54"/>
      <c r="BT155" s="55"/>
      <c r="BU155" s="56"/>
      <c r="BV155" s="56"/>
      <c r="BW155" s="56"/>
      <c r="BX155" s="56"/>
      <c r="BY155" s="55"/>
      <c r="BZ155" s="56"/>
      <c r="CA155" s="56"/>
      <c r="CB155" s="56"/>
    </row>
    <row r="156" spans="1:83" ht="15" customHeight="1" x14ac:dyDescent="0.2">
      <c r="A156" s="6" t="s">
        <v>16</v>
      </c>
      <c r="B156" s="6"/>
      <c r="C156" s="6"/>
      <c r="D156" s="6"/>
      <c r="E156" s="6"/>
      <c r="F156" s="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7"/>
      <c r="W156" s="17"/>
      <c r="X156" s="17"/>
      <c r="Y156" s="17"/>
      <c r="Z156" s="17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P156" s="34"/>
      <c r="BB156" s="23"/>
      <c r="BC156" s="38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41"/>
      <c r="BP156" s="41"/>
      <c r="BQ156" s="41"/>
      <c r="BR156" s="41"/>
      <c r="BS156" s="41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38"/>
    </row>
    <row r="157" spans="1:83" ht="15" customHeight="1" x14ac:dyDescent="0.2">
      <c r="A157" s="169">
        <f>SUM(V158:Z160)</f>
        <v>0</v>
      </c>
      <c r="B157" s="169"/>
      <c r="C157" s="169"/>
      <c r="D157" s="169"/>
      <c r="E157" s="169"/>
      <c r="F157" s="3"/>
      <c r="G157" s="177" t="s">
        <v>17</v>
      </c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80" t="s">
        <v>27</v>
      </c>
      <c r="W157" s="181"/>
      <c r="X157" s="181"/>
      <c r="Y157" s="181"/>
      <c r="Z157" s="182"/>
      <c r="AA157" s="180" t="s">
        <v>18</v>
      </c>
      <c r="AB157" s="181"/>
      <c r="AC157" s="181"/>
      <c r="AD157" s="181"/>
      <c r="AE157" s="181"/>
      <c r="AF157" s="234"/>
      <c r="AG157" s="234"/>
      <c r="AH157" s="234"/>
      <c r="AI157" s="234"/>
      <c r="AJ157" s="235"/>
      <c r="AP157" s="36"/>
      <c r="BB157" s="23"/>
      <c r="BC157" s="38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3"/>
      <c r="BZ157" s="43"/>
      <c r="CA157" s="43"/>
      <c r="CB157" s="43"/>
      <c r="CC157" s="43"/>
      <c r="CD157" s="38"/>
    </row>
    <row r="158" spans="1:83" ht="15" customHeight="1" x14ac:dyDescent="0.2">
      <c r="A158" s="6"/>
      <c r="B158" s="6"/>
      <c r="C158" s="6"/>
      <c r="D158" s="6"/>
      <c r="E158" s="6"/>
      <c r="F158" s="6"/>
      <c r="G158" s="222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4"/>
      <c r="V158" s="184"/>
      <c r="W158" s="185"/>
      <c r="X158" s="185"/>
      <c r="Y158" s="185"/>
      <c r="Z158" s="186"/>
      <c r="AA158" s="200"/>
      <c r="AB158" s="201"/>
      <c r="AC158" s="201"/>
      <c r="AD158" s="201"/>
      <c r="AE158" s="201"/>
      <c r="AF158" s="201"/>
      <c r="AG158" s="201"/>
      <c r="AH158" s="201"/>
      <c r="AI158" s="201"/>
      <c r="AJ158" s="202"/>
      <c r="AP158" s="52"/>
      <c r="BB158" s="23"/>
      <c r="BC158" s="38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4"/>
      <c r="BP158" s="54"/>
      <c r="BQ158" s="54"/>
      <c r="BR158" s="54"/>
      <c r="BS158" s="54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38"/>
    </row>
    <row r="159" spans="1:83" ht="15" customHeight="1" x14ac:dyDescent="0.2">
      <c r="A159" s="6"/>
      <c r="B159" s="6"/>
      <c r="C159" s="6"/>
      <c r="D159" s="6"/>
      <c r="E159" s="6"/>
      <c r="F159" s="6"/>
      <c r="G159" s="222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4"/>
      <c r="V159" s="184"/>
      <c r="W159" s="185"/>
      <c r="X159" s="185"/>
      <c r="Y159" s="185"/>
      <c r="Z159" s="186"/>
      <c r="AA159" s="200"/>
      <c r="AB159" s="201"/>
      <c r="AC159" s="201"/>
      <c r="AD159" s="201"/>
      <c r="AE159" s="201"/>
      <c r="AF159" s="201"/>
      <c r="AG159" s="201"/>
      <c r="AH159" s="201"/>
      <c r="AI159" s="201"/>
      <c r="AJ159" s="202"/>
      <c r="AP159" s="52"/>
      <c r="BB159" s="23"/>
      <c r="BC159" s="38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4"/>
      <c r="BP159" s="54"/>
      <c r="BQ159" s="54"/>
      <c r="BR159" s="54"/>
      <c r="BS159" s="54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38"/>
    </row>
    <row r="160" spans="1:83" ht="15" customHeight="1" x14ac:dyDescent="0.2">
      <c r="A160" s="6"/>
      <c r="B160" s="6"/>
      <c r="C160" s="6"/>
      <c r="D160" s="6"/>
      <c r="E160" s="6"/>
      <c r="F160" s="6"/>
      <c r="G160" s="222"/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4"/>
      <c r="V160" s="184"/>
      <c r="W160" s="185"/>
      <c r="X160" s="185"/>
      <c r="Y160" s="185"/>
      <c r="Z160" s="186"/>
      <c r="AA160" s="200"/>
      <c r="AB160" s="201"/>
      <c r="AC160" s="201"/>
      <c r="AD160" s="201"/>
      <c r="AE160" s="201"/>
      <c r="AF160" s="201"/>
      <c r="AG160" s="201"/>
      <c r="AH160" s="201"/>
      <c r="AI160" s="201"/>
      <c r="AJ160" s="202"/>
      <c r="AP160" s="52"/>
      <c r="AT160" s="33"/>
      <c r="BB160" s="23"/>
      <c r="BC160" s="38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4"/>
      <c r="BP160" s="54"/>
      <c r="BQ160" s="54"/>
      <c r="BR160" s="54"/>
      <c r="BS160" s="54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38"/>
    </row>
    <row r="161" spans="1:83" ht="15" customHeight="1" x14ac:dyDescent="0.2">
      <c r="A161" s="6" t="s">
        <v>19</v>
      </c>
      <c r="B161" s="6"/>
      <c r="C161" s="6"/>
      <c r="D161" s="6"/>
      <c r="E161" s="6"/>
      <c r="F161" s="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P161" s="34"/>
      <c r="BB161" s="23"/>
      <c r="BC161" s="38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41"/>
      <c r="BP161" s="41"/>
      <c r="BQ161" s="41"/>
      <c r="BR161" s="41"/>
      <c r="BS161" s="41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38"/>
    </row>
    <row r="162" spans="1:83" ht="15" customHeight="1" x14ac:dyDescent="0.2">
      <c r="A162" s="169">
        <f>SUM(V163:Z165)</f>
        <v>0</v>
      </c>
      <c r="B162" s="169"/>
      <c r="C162" s="169"/>
      <c r="D162" s="169"/>
      <c r="E162" s="169"/>
      <c r="F162" s="3"/>
      <c r="G162" s="177" t="s">
        <v>81</v>
      </c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80" t="s">
        <v>20</v>
      </c>
      <c r="W162" s="181"/>
      <c r="X162" s="181"/>
      <c r="Y162" s="181"/>
      <c r="Z162" s="182"/>
      <c r="AA162" s="183" t="s">
        <v>13</v>
      </c>
      <c r="AB162" s="183"/>
      <c r="AC162" s="183"/>
      <c r="AD162" s="183"/>
      <c r="AE162" s="183"/>
      <c r="AF162" s="183" t="s">
        <v>14</v>
      </c>
      <c r="AG162" s="183"/>
      <c r="AH162" s="183"/>
      <c r="AI162" s="183"/>
      <c r="AJ162" s="183"/>
      <c r="AP162" s="35"/>
      <c r="BB162" s="23"/>
      <c r="BC162" s="38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38"/>
    </row>
    <row r="163" spans="1:83" ht="15" customHeight="1" x14ac:dyDescent="0.2">
      <c r="G163" s="222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  <c r="S163" s="223"/>
      <c r="T163" s="223"/>
      <c r="U163" s="224"/>
      <c r="V163" s="184"/>
      <c r="W163" s="185"/>
      <c r="X163" s="185"/>
      <c r="Y163" s="185"/>
      <c r="Z163" s="186"/>
      <c r="AA163" s="167"/>
      <c r="AB163" s="168"/>
      <c r="AC163" s="168"/>
      <c r="AD163" s="168"/>
      <c r="AE163" s="168"/>
      <c r="AF163" s="167"/>
      <c r="AG163" s="168"/>
      <c r="AH163" s="168"/>
      <c r="AI163" s="168"/>
      <c r="AJ163" s="168"/>
      <c r="AP163" s="52"/>
      <c r="BB163" s="23"/>
      <c r="BC163" s="38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4"/>
      <c r="BP163" s="54"/>
      <c r="BQ163" s="54"/>
      <c r="BR163" s="54"/>
      <c r="BS163" s="54"/>
      <c r="BT163" s="55"/>
      <c r="BU163" s="56"/>
      <c r="BV163" s="56"/>
      <c r="BW163" s="56"/>
      <c r="BX163" s="56"/>
      <c r="BY163" s="55"/>
      <c r="BZ163" s="56"/>
      <c r="CA163" s="56"/>
      <c r="CB163" s="56"/>
      <c r="CC163" s="56"/>
      <c r="CD163" s="38"/>
    </row>
    <row r="164" spans="1:83" ht="15" customHeight="1" x14ac:dyDescent="0.2">
      <c r="G164" s="222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  <c r="S164" s="223"/>
      <c r="T164" s="223"/>
      <c r="U164" s="224"/>
      <c r="V164" s="184"/>
      <c r="W164" s="185"/>
      <c r="X164" s="185"/>
      <c r="Y164" s="185"/>
      <c r="Z164" s="186"/>
      <c r="AA164" s="167"/>
      <c r="AB164" s="168"/>
      <c r="AC164" s="168"/>
      <c r="AD164" s="168"/>
      <c r="AE164" s="168"/>
      <c r="AF164" s="167"/>
      <c r="AG164" s="168"/>
      <c r="AH164" s="168"/>
      <c r="AI164" s="168"/>
      <c r="AJ164" s="168"/>
      <c r="AP164" s="52"/>
      <c r="BB164" s="23"/>
      <c r="BC164" s="38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4"/>
      <c r="BP164" s="54"/>
      <c r="BQ164" s="54"/>
      <c r="BR164" s="54"/>
      <c r="BS164" s="54"/>
      <c r="BT164" s="55"/>
      <c r="BU164" s="56"/>
      <c r="BV164" s="56"/>
      <c r="BW164" s="56"/>
      <c r="BX164" s="56"/>
      <c r="BY164" s="55"/>
      <c r="BZ164" s="56"/>
      <c r="CA164" s="56"/>
      <c r="CB164" s="56"/>
      <c r="CC164" s="56"/>
      <c r="CD164" s="38"/>
    </row>
    <row r="165" spans="1:83" ht="15" customHeight="1" x14ac:dyDescent="0.2">
      <c r="A165" s="220" t="s">
        <v>50</v>
      </c>
      <c r="B165" s="220"/>
      <c r="G165" s="222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4"/>
      <c r="V165" s="184"/>
      <c r="W165" s="185"/>
      <c r="X165" s="185"/>
      <c r="Y165" s="185"/>
      <c r="Z165" s="186"/>
      <c r="AA165" s="167"/>
      <c r="AB165" s="168"/>
      <c r="AC165" s="168"/>
      <c r="AD165" s="168"/>
      <c r="AE165" s="168"/>
      <c r="AF165" s="167"/>
      <c r="AG165" s="168"/>
      <c r="AH165" s="168"/>
      <c r="AI165" s="168"/>
      <c r="AJ165" s="168"/>
      <c r="AP165" s="52"/>
      <c r="BB165" s="23"/>
      <c r="BC165" s="38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4"/>
      <c r="BP165" s="54"/>
      <c r="BQ165" s="54"/>
      <c r="BR165" s="54"/>
      <c r="BS165" s="54"/>
      <c r="BT165" s="55"/>
      <c r="BU165" s="56"/>
      <c r="BV165" s="56"/>
      <c r="BW165" s="56"/>
      <c r="BX165" s="56"/>
      <c r="BY165" s="55"/>
      <c r="BZ165" s="56"/>
      <c r="CA165" s="56"/>
      <c r="CB165" s="56"/>
      <c r="CC165" s="56"/>
      <c r="CD165" s="38"/>
    </row>
    <row r="166" spans="1:83" ht="7.5" customHeight="1" x14ac:dyDescent="0.2">
      <c r="A166" s="221"/>
      <c r="B166" s="221"/>
      <c r="BB166" s="23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23"/>
    </row>
    <row r="167" spans="1:83" ht="15" customHeight="1" x14ac:dyDescent="0.2">
      <c r="A167" s="192">
        <f ca="1">SUM(A150,A145,A148,A152,A157,A162)</f>
        <v>0</v>
      </c>
      <c r="B167" s="192"/>
      <c r="C167" s="192"/>
      <c r="D167" s="192"/>
      <c r="E167" s="192"/>
      <c r="F167" s="84" t="s">
        <v>115</v>
      </c>
      <c r="G167" s="30"/>
      <c r="H167" s="30"/>
      <c r="I167" s="6"/>
      <c r="J167" s="257">
        <f ca="1">P134-A167</f>
        <v>0</v>
      </c>
      <c r="K167" s="257"/>
      <c r="L167" s="257"/>
      <c r="M167" s="257"/>
      <c r="N167" s="91" t="str">
        <f ca="1">IF(J167&lt;(-0.1),_vst!$C$6,"")</f>
        <v/>
      </c>
      <c r="O167" s="90"/>
      <c r="S167" s="16"/>
      <c r="T167" s="16"/>
      <c r="U167" s="16"/>
      <c r="V167" s="16"/>
      <c r="W167" s="16"/>
      <c r="X167" s="16"/>
      <c r="Y167" s="16"/>
      <c r="Z167" s="16"/>
      <c r="AA167" s="16"/>
      <c r="AB167" s="17"/>
      <c r="AC167" s="17"/>
      <c r="AD167" s="17"/>
      <c r="AE167" s="17"/>
      <c r="AF167" s="17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R167" s="25">
        <f ca="1">IF(A167=0,0,IF(A167&lt;P134,1,0))</f>
        <v>0</v>
      </c>
      <c r="AS167" s="2" t="s">
        <v>73</v>
      </c>
      <c r="BB167" s="23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23"/>
    </row>
    <row r="168" spans="1:83" ht="7.5" customHeight="1" x14ac:dyDescent="0.2"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</row>
    <row r="169" spans="1:83" ht="18.75" customHeight="1" x14ac:dyDescent="0.3">
      <c r="A169" s="215" t="s">
        <v>55</v>
      </c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17"/>
      <c r="AF169" s="17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</row>
    <row r="170" spans="1:83" ht="15" customHeight="1" x14ac:dyDescent="0.25">
      <c r="A170" s="217" t="s">
        <v>56</v>
      </c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9"/>
      <c r="R170" s="27"/>
      <c r="S170" s="212" t="s">
        <v>21</v>
      </c>
      <c r="T170" s="212"/>
      <c r="U170" s="212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/>
      <c r="AF170" s="212"/>
      <c r="AG170" s="212"/>
      <c r="AH170" s="212"/>
      <c r="AI170" s="212"/>
    </row>
    <row r="171" spans="1:83" ht="15" customHeight="1" x14ac:dyDescent="0.3">
      <c r="A171" s="210" t="s">
        <v>23</v>
      </c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180" t="s">
        <v>28</v>
      </c>
      <c r="N171" s="181"/>
      <c r="O171" s="181"/>
      <c r="P171" s="181"/>
      <c r="Q171" s="182"/>
      <c r="R171" s="27"/>
      <c r="S171" s="210" t="s">
        <v>22</v>
      </c>
      <c r="T171" s="211"/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180" t="s">
        <v>28</v>
      </c>
      <c r="AF171" s="181"/>
      <c r="AG171" s="181"/>
      <c r="AH171" s="181"/>
      <c r="AI171" s="182"/>
    </row>
    <row r="172" spans="1:83" ht="15" customHeight="1" x14ac:dyDescent="0.2">
      <c r="A172" s="213"/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184"/>
      <c r="N172" s="185"/>
      <c r="O172" s="185"/>
      <c r="P172" s="185"/>
      <c r="Q172" s="186"/>
      <c r="R172" s="27"/>
      <c r="S172" s="213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184"/>
      <c r="AF172" s="185"/>
      <c r="AG172" s="185"/>
      <c r="AH172" s="185"/>
      <c r="AI172" s="186"/>
    </row>
    <row r="173" spans="1:83" ht="15" customHeight="1" x14ac:dyDescent="0.2">
      <c r="A173" s="213"/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184"/>
      <c r="N173" s="185"/>
      <c r="O173" s="185"/>
      <c r="P173" s="185"/>
      <c r="Q173" s="186"/>
      <c r="R173" s="27"/>
      <c r="S173" s="213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184"/>
      <c r="AF173" s="185"/>
      <c r="AG173" s="185"/>
      <c r="AH173" s="185"/>
      <c r="AI173" s="186"/>
    </row>
    <row r="174" spans="1:83" ht="15" customHeight="1" x14ac:dyDescent="0.2">
      <c r="A174" s="213"/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184"/>
      <c r="N174" s="185"/>
      <c r="O174" s="185"/>
      <c r="P174" s="185"/>
      <c r="Q174" s="186"/>
      <c r="R174" s="27"/>
      <c r="S174" s="213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184"/>
      <c r="AF174" s="185"/>
      <c r="AG174" s="185"/>
      <c r="AH174" s="185"/>
      <c r="AI174" s="186"/>
    </row>
    <row r="175" spans="1:83" ht="7.5" customHeight="1" x14ac:dyDescent="0.2"/>
    <row r="176" spans="1:83" ht="17.25" customHeight="1" x14ac:dyDescent="0.3">
      <c r="A176" s="293" t="s">
        <v>213</v>
      </c>
      <c r="B176" s="293"/>
      <c r="C176" s="293"/>
      <c r="D176" s="293"/>
      <c r="E176" s="293"/>
      <c r="F176" s="293"/>
      <c r="G176" s="293"/>
      <c r="H176" s="293"/>
      <c r="I176" s="293"/>
      <c r="J176" s="293"/>
      <c r="K176" s="293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1:83" ht="15" customHeight="1" x14ac:dyDescent="0.2">
      <c r="A177" s="295" t="s">
        <v>170</v>
      </c>
      <c r="B177" s="296"/>
      <c r="C177" s="296"/>
      <c r="D177" s="296"/>
      <c r="E177" s="296"/>
      <c r="F177" s="296"/>
      <c r="G177" s="296"/>
      <c r="H177" s="296"/>
      <c r="I177" s="296"/>
      <c r="J177" s="296"/>
      <c r="K177" s="296"/>
      <c r="L177" s="296"/>
      <c r="M177" s="297"/>
      <c r="N177" s="297"/>
      <c r="O177" s="297"/>
      <c r="P177" s="180" t="s">
        <v>171</v>
      </c>
      <c r="Q177" s="181"/>
      <c r="R177" s="181"/>
      <c r="S177" s="181"/>
      <c r="T177" s="182"/>
      <c r="U177" s="295" t="s">
        <v>172</v>
      </c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F177" s="296"/>
      <c r="AG177" s="297"/>
      <c r="AH177" s="297"/>
      <c r="AI177" s="297"/>
    </row>
    <row r="178" spans="1:83" ht="15" customHeight="1" x14ac:dyDescent="0.2">
      <c r="A178" s="291"/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2"/>
      <c r="Q178" s="292"/>
      <c r="R178" s="292"/>
      <c r="S178" s="292"/>
      <c r="T178" s="292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</row>
    <row r="179" spans="1:83" ht="15" customHeight="1" x14ac:dyDescent="0.2">
      <c r="A179" s="291"/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2"/>
      <c r="Q179" s="292"/>
      <c r="R179" s="292"/>
      <c r="S179" s="292"/>
      <c r="T179" s="292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</row>
    <row r="180" spans="1:83" ht="15" customHeight="1" x14ac:dyDescent="0.2">
      <c r="A180" s="291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2"/>
      <c r="Q180" s="292"/>
      <c r="R180" s="292"/>
      <c r="S180" s="292"/>
      <c r="T180" s="292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</row>
    <row r="181" spans="1:83" ht="15" customHeight="1" x14ac:dyDescent="0.2">
      <c r="A181" s="291"/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2"/>
      <c r="Q181" s="292"/>
      <c r="R181" s="292"/>
      <c r="S181" s="292"/>
      <c r="T181" s="292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</row>
    <row r="182" spans="1:83" ht="15" customHeight="1" x14ac:dyDescent="0.2">
      <c r="A182" s="291"/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2"/>
      <c r="Q182" s="292"/>
      <c r="R182" s="292"/>
      <c r="S182" s="292"/>
      <c r="T182" s="292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</row>
    <row r="184" spans="1:83" ht="15" customHeight="1" x14ac:dyDescent="0.3">
      <c r="A184" s="215" t="s">
        <v>205</v>
      </c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17"/>
      <c r="AF184" s="17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</row>
    <row r="185" spans="1:83" ht="11.4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</row>
    <row r="186" spans="1:83" ht="38.25" customHeight="1" x14ac:dyDescent="0.2">
      <c r="A186" s="125"/>
      <c r="B186" s="136" t="s">
        <v>218</v>
      </c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26"/>
    </row>
    <row r="187" spans="1:83" ht="50.25" customHeight="1" x14ac:dyDescent="0.2">
      <c r="A187" s="125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26"/>
    </row>
    <row r="188" spans="1:83" ht="15" customHeight="1" x14ac:dyDescent="0.2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</row>
    <row r="189" spans="1:83" s="67" customFormat="1" ht="15" customHeight="1" x14ac:dyDescent="0.2">
      <c r="A189" s="70" t="s">
        <v>97</v>
      </c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  <c r="L189" s="253"/>
      <c r="M189" s="253"/>
      <c r="N189" s="253"/>
      <c r="O189" s="12"/>
      <c r="P189" s="70" t="s">
        <v>98</v>
      </c>
      <c r="Q189" s="252"/>
      <c r="R189" s="253"/>
      <c r="S189" s="253"/>
      <c r="T189" s="253"/>
      <c r="U189" s="25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spans="1:83" ht="8.1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</row>
    <row r="191" spans="1:83" ht="24" customHeight="1" x14ac:dyDescent="0.3">
      <c r="A191" s="242" t="s">
        <v>100</v>
      </c>
      <c r="B191" s="243"/>
      <c r="C191" s="243"/>
      <c r="D191" s="243"/>
      <c r="E191" s="243"/>
      <c r="F191" s="243"/>
      <c r="G191" s="243"/>
      <c r="H191" s="243"/>
      <c r="I191" s="244"/>
      <c r="J191" s="242" t="s">
        <v>209</v>
      </c>
      <c r="K191" s="243"/>
      <c r="L191" s="243"/>
      <c r="M191" s="243"/>
      <c r="N191" s="243"/>
      <c r="O191" s="243"/>
      <c r="P191" s="243"/>
      <c r="Q191" s="245" t="s">
        <v>101</v>
      </c>
      <c r="R191" s="245"/>
      <c r="S191" s="245"/>
      <c r="T191" s="245"/>
      <c r="U191" s="245"/>
      <c r="V191" s="245"/>
      <c r="W191" s="245"/>
      <c r="X191" s="245"/>
      <c r="Y191" s="246"/>
      <c r="Z191" s="246"/>
      <c r="AA191" s="246"/>
      <c r="AB191" s="246"/>
      <c r="AC191" s="246"/>
      <c r="AD191" s="246"/>
    </row>
    <row r="192" spans="1:83" ht="36" customHeight="1" x14ac:dyDescent="0.3">
      <c r="A192" s="248"/>
      <c r="B192" s="249"/>
      <c r="C192" s="249"/>
      <c r="D192" s="249"/>
      <c r="E192" s="249"/>
      <c r="F192" s="249"/>
      <c r="G192" s="249"/>
      <c r="H192" s="249"/>
      <c r="I192" s="249"/>
      <c r="J192" s="250"/>
      <c r="K192" s="251"/>
      <c r="L192" s="251"/>
      <c r="M192" s="251"/>
      <c r="N192" s="251"/>
      <c r="O192" s="251"/>
      <c r="P192" s="251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  <c r="AB192" s="250"/>
      <c r="AC192" s="250"/>
      <c r="AD192" s="250"/>
    </row>
    <row r="193" spans="1:30" ht="36" customHeight="1" x14ac:dyDescent="0.3">
      <c r="A193" s="248"/>
      <c r="B193" s="249"/>
      <c r="C193" s="249"/>
      <c r="D193" s="249"/>
      <c r="E193" s="249"/>
      <c r="F193" s="249"/>
      <c r="G193" s="249"/>
      <c r="H193" s="249"/>
      <c r="I193" s="249"/>
      <c r="J193" s="250"/>
      <c r="K193" s="251"/>
      <c r="L193" s="251"/>
      <c r="M193" s="251"/>
      <c r="N193" s="251"/>
      <c r="O193" s="251"/>
      <c r="P193" s="251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</row>
    <row r="194" spans="1:30" ht="36" customHeight="1" x14ac:dyDescent="0.3">
      <c r="A194" s="248"/>
      <c r="B194" s="249"/>
      <c r="C194" s="249"/>
      <c r="D194" s="249"/>
      <c r="E194" s="249"/>
      <c r="F194" s="249"/>
      <c r="G194" s="249"/>
      <c r="H194" s="249"/>
      <c r="I194" s="249"/>
      <c r="J194" s="250"/>
      <c r="K194" s="251"/>
      <c r="L194" s="251"/>
      <c r="M194" s="251"/>
      <c r="N194" s="251"/>
      <c r="O194" s="251"/>
      <c r="P194" s="251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</row>
    <row r="195" spans="1:30" ht="11.4" x14ac:dyDescent="0.2">
      <c r="A195" s="132" t="s">
        <v>214</v>
      </c>
    </row>
    <row r="196" spans="1:30" ht="11.4" x14ac:dyDescent="0.2"/>
    <row r="197" spans="1:30" ht="11.4" x14ac:dyDescent="0.2"/>
  </sheetData>
  <sheetProtection algorithmName="SHA-512" hashValue="jhv4FjM8TgVBKGqIcAqePEBXF/s8WjuQJGDFDw+NBBlgNup+qv0gAFRxSOr7g0946IT4KO5/Gz+jSfpnDfz0OQ==" saltValue="xLS/x98Ka4m7ZYkyx+rOiA==" spinCount="100000" sheet="1" formatRows="0" selectLockedCells="1"/>
  <mergeCells count="504">
    <mergeCell ref="A176:W176"/>
    <mergeCell ref="A177:O177"/>
    <mergeCell ref="P177:T177"/>
    <mergeCell ref="U177:AI177"/>
    <mergeCell ref="A178:O178"/>
    <mergeCell ref="P178:T178"/>
    <mergeCell ref="U178:AI178"/>
    <mergeCell ref="A179:O179"/>
    <mergeCell ref="P179:T179"/>
    <mergeCell ref="U179:AI179"/>
    <mergeCell ref="A180:O180"/>
    <mergeCell ref="P180:T180"/>
    <mergeCell ref="U180:AI180"/>
    <mergeCell ref="A181:O181"/>
    <mergeCell ref="P181:T181"/>
    <mergeCell ref="U181:AI181"/>
    <mergeCell ref="A182:O182"/>
    <mergeCell ref="P182:T182"/>
    <mergeCell ref="U182:AI182"/>
    <mergeCell ref="B14:AN14"/>
    <mergeCell ref="C15:AN15"/>
    <mergeCell ref="C16:AN16"/>
    <mergeCell ref="C17:AN17"/>
    <mergeCell ref="B68:AN68"/>
    <mergeCell ref="O139:P139"/>
    <mergeCell ref="Y129:AB129"/>
    <mergeCell ref="N136:R136"/>
    <mergeCell ref="N137:R137"/>
    <mergeCell ref="S136:W136"/>
    <mergeCell ref="S137:W137"/>
    <mergeCell ref="X136:AB136"/>
    <mergeCell ref="X137:AB137"/>
    <mergeCell ref="P134:T134"/>
    <mergeCell ref="AG137:AJ137"/>
    <mergeCell ref="P119:T119"/>
    <mergeCell ref="P120:T120"/>
    <mergeCell ref="P121:T121"/>
    <mergeCell ref="AG134:AJ134"/>
    <mergeCell ref="Y131:AB131"/>
    <mergeCell ref="Y132:AB132"/>
    <mergeCell ref="B69:AN69"/>
    <mergeCell ref="B53:AN53"/>
    <mergeCell ref="B54:AN54"/>
    <mergeCell ref="A8:AN8"/>
    <mergeCell ref="B56:AN56"/>
    <mergeCell ref="B57:AN57"/>
    <mergeCell ref="B59:AN59"/>
    <mergeCell ref="B60:AN60"/>
    <mergeCell ref="B62:AN62"/>
    <mergeCell ref="B63:AN63"/>
    <mergeCell ref="B65:AN65"/>
    <mergeCell ref="B66:AN66"/>
    <mergeCell ref="B11:AN11"/>
    <mergeCell ref="B12:AN12"/>
    <mergeCell ref="B20:AN20"/>
    <mergeCell ref="B21:AN21"/>
    <mergeCell ref="B38:AN38"/>
    <mergeCell ref="B39:AN39"/>
    <mergeCell ref="B41:AN41"/>
    <mergeCell ref="B42:AN42"/>
    <mergeCell ref="B44:AN44"/>
    <mergeCell ref="B45:AN45"/>
    <mergeCell ref="B47:AN47"/>
    <mergeCell ref="B48:AN48"/>
    <mergeCell ref="B50:AN50"/>
    <mergeCell ref="B51:AN51"/>
    <mergeCell ref="B18:AN18"/>
    <mergeCell ref="K105:Q105"/>
    <mergeCell ref="R114:AN114"/>
    <mergeCell ref="K109:Q109"/>
    <mergeCell ref="AK109:AN109"/>
    <mergeCell ref="AG118:AJ118"/>
    <mergeCell ref="AG119:AJ119"/>
    <mergeCell ref="AG120:AJ120"/>
    <mergeCell ref="AC108:AF108"/>
    <mergeCell ref="AK106:AN106"/>
    <mergeCell ref="AK110:AN110"/>
    <mergeCell ref="AK111:AN111"/>
    <mergeCell ref="K106:Q106"/>
    <mergeCell ref="Y108:AB108"/>
    <mergeCell ref="AC118:AF118"/>
    <mergeCell ref="Y119:AB119"/>
    <mergeCell ref="Y120:AB120"/>
    <mergeCell ref="A74:AJ74"/>
    <mergeCell ref="B71:AN71"/>
    <mergeCell ref="B72:AN72"/>
    <mergeCell ref="B33:AN33"/>
    <mergeCell ref="R25:S25"/>
    <mergeCell ref="AI30:AJ30"/>
    <mergeCell ref="B28:AN28"/>
    <mergeCell ref="B35:AN35"/>
    <mergeCell ref="B36:AN36"/>
    <mergeCell ref="A192:I192"/>
    <mergeCell ref="J192:P192"/>
    <mergeCell ref="Q192:AD194"/>
    <mergeCell ref="A193:I193"/>
    <mergeCell ref="J193:P193"/>
    <mergeCell ref="A194:I194"/>
    <mergeCell ref="J194:P194"/>
    <mergeCell ref="Q189:U189"/>
    <mergeCell ref="P132:T132"/>
    <mergeCell ref="P133:T133"/>
    <mergeCell ref="J167:M167"/>
    <mergeCell ref="G152:U152"/>
    <mergeCell ref="G157:U157"/>
    <mergeCell ref="G162:U162"/>
    <mergeCell ref="G153:U153"/>
    <mergeCell ref="G154:U154"/>
    <mergeCell ref="G155:U155"/>
    <mergeCell ref="G158:U158"/>
    <mergeCell ref="G159:U159"/>
    <mergeCell ref="G160:U160"/>
    <mergeCell ref="G163:U163"/>
    <mergeCell ref="G164:U164"/>
    <mergeCell ref="G165:U165"/>
    <mergeCell ref="B189:N189"/>
    <mergeCell ref="A191:I191"/>
    <mergeCell ref="J191:P191"/>
    <mergeCell ref="Q191:AD191"/>
    <mergeCell ref="U127:X127"/>
    <mergeCell ref="Y128:AB128"/>
    <mergeCell ref="AC119:AF119"/>
    <mergeCell ref="P122:T122"/>
    <mergeCell ref="P123:T123"/>
    <mergeCell ref="P124:T124"/>
    <mergeCell ref="P126:T126"/>
    <mergeCell ref="P127:T127"/>
    <mergeCell ref="P128:T128"/>
    <mergeCell ref="P129:T129"/>
    <mergeCell ref="P130:T130"/>
    <mergeCell ref="P131:T131"/>
    <mergeCell ref="Y133:AB133"/>
    <mergeCell ref="Y134:AB134"/>
    <mergeCell ref="U131:X131"/>
    <mergeCell ref="U132:X132"/>
    <mergeCell ref="U133:X133"/>
    <mergeCell ref="U134:X134"/>
    <mergeCell ref="A184:AD184"/>
    <mergeCell ref="AE172:AI172"/>
    <mergeCell ref="A167:E167"/>
    <mergeCell ref="A105:J105"/>
    <mergeCell ref="A106:J106"/>
    <mergeCell ref="T145:U145"/>
    <mergeCell ref="Z145:AA145"/>
    <mergeCell ref="A157:E157"/>
    <mergeCell ref="AA157:AJ157"/>
    <mergeCell ref="K107:Q107"/>
    <mergeCell ref="A109:J109"/>
    <mergeCell ref="Y106:AB106"/>
    <mergeCell ref="AC106:AF106"/>
    <mergeCell ref="AG106:AJ106"/>
    <mergeCell ref="AC107:AF107"/>
    <mergeCell ref="V155:Z155"/>
    <mergeCell ref="U122:X122"/>
    <mergeCell ref="P118:T118"/>
    <mergeCell ref="AC109:AF109"/>
    <mergeCell ref="AG109:AJ109"/>
    <mergeCell ref="AG110:AJ110"/>
    <mergeCell ref="K108:Q108"/>
    <mergeCell ref="A136:M137"/>
    <mergeCell ref="AG127:AJ127"/>
    <mergeCell ref="AG128:AJ128"/>
    <mergeCell ref="AG129:AJ129"/>
    <mergeCell ref="A148:E148"/>
    <mergeCell ref="A99:J99"/>
    <mergeCell ref="K99:Q99"/>
    <mergeCell ref="Y99:AB99"/>
    <mergeCell ref="AC99:AF99"/>
    <mergeCell ref="AC100:AF100"/>
    <mergeCell ref="AG100:AJ100"/>
    <mergeCell ref="AK100:AN100"/>
    <mergeCell ref="A101:J101"/>
    <mergeCell ref="K101:Q101"/>
    <mergeCell ref="Y101:AB101"/>
    <mergeCell ref="A100:J100"/>
    <mergeCell ref="K100:Q100"/>
    <mergeCell ref="A5:AD5"/>
    <mergeCell ref="B7:G7"/>
    <mergeCell ref="B129:O129"/>
    <mergeCell ref="B130:O130"/>
    <mergeCell ref="B119:O119"/>
    <mergeCell ref="B120:O120"/>
    <mergeCell ref="B118:O118"/>
    <mergeCell ref="E122:O122"/>
    <mergeCell ref="E123:O123"/>
    <mergeCell ref="Y85:AB85"/>
    <mergeCell ref="K88:Q88"/>
    <mergeCell ref="K89:Q89"/>
    <mergeCell ref="A88:J88"/>
    <mergeCell ref="AC80:AF80"/>
    <mergeCell ref="AC81:AF81"/>
    <mergeCell ref="AC82:AF82"/>
    <mergeCell ref="A81:J81"/>
    <mergeCell ref="Y105:AB105"/>
    <mergeCell ref="A108:J108"/>
    <mergeCell ref="A107:J107"/>
    <mergeCell ref="A82:J82"/>
    <mergeCell ref="A83:J83"/>
    <mergeCell ref="A97:J97"/>
    <mergeCell ref="Y107:AB107"/>
    <mergeCell ref="A162:E162"/>
    <mergeCell ref="A165:B166"/>
    <mergeCell ref="V164:Z164"/>
    <mergeCell ref="Y94:AB94"/>
    <mergeCell ref="R89:U89"/>
    <mergeCell ref="R90:U90"/>
    <mergeCell ref="A95:J95"/>
    <mergeCell ref="A94:J94"/>
    <mergeCell ref="K94:Q94"/>
    <mergeCell ref="A98:J98"/>
    <mergeCell ref="K98:Q98"/>
    <mergeCell ref="K95:Q95"/>
    <mergeCell ref="Y97:AB97"/>
    <mergeCell ref="W98:X98"/>
    <mergeCell ref="W99:X99"/>
    <mergeCell ref="R103:U103"/>
    <mergeCell ref="W102:X102"/>
    <mergeCell ref="W103:X103"/>
    <mergeCell ref="A102:J102"/>
    <mergeCell ref="K102:Q102"/>
    <mergeCell ref="Y102:AB102"/>
    <mergeCell ref="A104:J104"/>
    <mergeCell ref="K104:Q104"/>
    <mergeCell ref="U121:X121"/>
    <mergeCell ref="AE174:AI174"/>
    <mergeCell ref="S171:AD171"/>
    <mergeCell ref="S170:AI170"/>
    <mergeCell ref="S172:AD172"/>
    <mergeCell ref="S173:AD173"/>
    <mergeCell ref="S174:AD174"/>
    <mergeCell ref="AE171:AI171"/>
    <mergeCell ref="A169:AD169"/>
    <mergeCell ref="A170:Q170"/>
    <mergeCell ref="A171:L171"/>
    <mergeCell ref="M171:Q171"/>
    <mergeCell ref="A172:L172"/>
    <mergeCell ref="M172:Q172"/>
    <mergeCell ref="A173:L173"/>
    <mergeCell ref="M173:Q173"/>
    <mergeCell ref="A174:L174"/>
    <mergeCell ref="M174:Q174"/>
    <mergeCell ref="AE173:AI173"/>
    <mergeCell ref="U124:X124"/>
    <mergeCell ref="U126:X126"/>
    <mergeCell ref="V163:Z163"/>
    <mergeCell ref="AA163:AE163"/>
    <mergeCell ref="AG130:AJ130"/>
    <mergeCell ref="AG124:AJ124"/>
    <mergeCell ref="AG131:AJ131"/>
    <mergeCell ref="AC130:AF130"/>
    <mergeCell ref="Y127:AB127"/>
    <mergeCell ref="AG132:AJ132"/>
    <mergeCell ref="AC129:AF129"/>
    <mergeCell ref="U118:X118"/>
    <mergeCell ref="U119:X119"/>
    <mergeCell ref="AC110:AF110"/>
    <mergeCell ref="U129:X129"/>
    <mergeCell ref="U130:X130"/>
    <mergeCell ref="V157:Z157"/>
    <mergeCell ref="Y123:AB123"/>
    <mergeCell ref="Y124:AB124"/>
    <mergeCell ref="Y126:AB126"/>
    <mergeCell ref="V165:Z165"/>
    <mergeCell ref="AA165:AE165"/>
    <mergeCell ref="AF165:AJ165"/>
    <mergeCell ref="V158:Z158"/>
    <mergeCell ref="AA158:AJ158"/>
    <mergeCell ref="V159:Z159"/>
    <mergeCell ref="AA159:AJ159"/>
    <mergeCell ref="V160:Z160"/>
    <mergeCell ref="AA162:AE162"/>
    <mergeCell ref="AF162:AJ162"/>
    <mergeCell ref="AA160:AJ160"/>
    <mergeCell ref="V162:Z162"/>
    <mergeCell ref="AF163:AJ163"/>
    <mergeCell ref="AA164:AE164"/>
    <mergeCell ref="R96:U96"/>
    <mergeCell ref="R97:U97"/>
    <mergeCell ref="R98:U98"/>
    <mergeCell ref="R99:U99"/>
    <mergeCell ref="R100:U100"/>
    <mergeCell ref="R101:U101"/>
    <mergeCell ref="W100:X100"/>
    <mergeCell ref="W101:X101"/>
    <mergeCell ref="K103:Q103"/>
    <mergeCell ref="K97:Q97"/>
    <mergeCell ref="R102:U102"/>
    <mergeCell ref="A103:J103"/>
    <mergeCell ref="AG107:AJ107"/>
    <mergeCell ref="AK107:AN107"/>
    <mergeCell ref="AG95:AJ95"/>
    <mergeCell ref="AK95:AN95"/>
    <mergeCell ref="AK104:AN104"/>
    <mergeCell ref="AK97:AN97"/>
    <mergeCell ref="AK98:AN98"/>
    <mergeCell ref="AK99:AN99"/>
    <mergeCell ref="AK103:AN103"/>
    <mergeCell ref="AK105:AN105"/>
    <mergeCell ref="Y98:AB98"/>
    <mergeCell ref="AC98:AF98"/>
    <mergeCell ref="AG98:AJ98"/>
    <mergeCell ref="Y100:AB100"/>
    <mergeCell ref="AC104:AF104"/>
    <mergeCell ref="Y96:AB96"/>
    <mergeCell ref="AC96:AF96"/>
    <mergeCell ref="AG96:AJ96"/>
    <mergeCell ref="AG99:AJ99"/>
    <mergeCell ref="AC101:AF101"/>
    <mergeCell ref="A96:J96"/>
    <mergeCell ref="K96:Q96"/>
    <mergeCell ref="W97:X97"/>
    <mergeCell ref="AF164:AJ164"/>
    <mergeCell ref="AC103:AF103"/>
    <mergeCell ref="AG103:AJ103"/>
    <mergeCell ref="Y122:AB122"/>
    <mergeCell ref="AG133:AJ133"/>
    <mergeCell ref="AG121:AJ121"/>
    <mergeCell ref="AG122:AJ122"/>
    <mergeCell ref="AG101:AJ101"/>
    <mergeCell ref="AK101:AN101"/>
    <mergeCell ref="AG108:AJ108"/>
    <mergeCell ref="AK108:AN108"/>
    <mergeCell ref="AG126:AJ126"/>
    <mergeCell ref="AC102:AF102"/>
    <mergeCell ref="AG102:AJ102"/>
    <mergeCell ref="Y121:AB121"/>
    <mergeCell ref="Y103:AB103"/>
    <mergeCell ref="AF154:AJ154"/>
    <mergeCell ref="AC133:AF133"/>
    <mergeCell ref="AC134:AF134"/>
    <mergeCell ref="AG123:AJ123"/>
    <mergeCell ref="AK102:AN102"/>
    <mergeCell ref="A86:J86"/>
    <mergeCell ref="R91:U91"/>
    <mergeCell ref="R92:U92"/>
    <mergeCell ref="R93:U93"/>
    <mergeCell ref="R94:U94"/>
    <mergeCell ref="Y92:AB92"/>
    <mergeCell ref="Y91:AB91"/>
    <mergeCell ref="Y93:AB93"/>
    <mergeCell ref="A93:J93"/>
    <mergeCell ref="K93:Q93"/>
    <mergeCell ref="K87:Q87"/>
    <mergeCell ref="R88:U88"/>
    <mergeCell ref="A92:J92"/>
    <mergeCell ref="W92:X92"/>
    <mergeCell ref="W93:X93"/>
    <mergeCell ref="W94:X94"/>
    <mergeCell ref="Y89:AB89"/>
    <mergeCell ref="Y90:AB90"/>
    <mergeCell ref="AG80:AJ80"/>
    <mergeCell ref="K92:Q92"/>
    <mergeCell ref="A91:J91"/>
    <mergeCell ref="K91:Q91"/>
    <mergeCell ref="A89:J89"/>
    <mergeCell ref="A90:J90"/>
    <mergeCell ref="K90:Q90"/>
    <mergeCell ref="A79:J80"/>
    <mergeCell ref="K79:Q80"/>
    <mergeCell ref="Y79:AB80"/>
    <mergeCell ref="A87:J87"/>
    <mergeCell ref="K81:Q81"/>
    <mergeCell ref="K82:Q82"/>
    <mergeCell ref="K83:Q83"/>
    <mergeCell ref="K84:Q84"/>
    <mergeCell ref="K85:Q85"/>
    <mergeCell ref="K86:Q86"/>
    <mergeCell ref="Y81:AB81"/>
    <mergeCell ref="Y82:AB82"/>
    <mergeCell ref="Y83:AB83"/>
    <mergeCell ref="Y84:AB84"/>
    <mergeCell ref="Y88:AB88"/>
    <mergeCell ref="A84:J84"/>
    <mergeCell ref="A85:J85"/>
    <mergeCell ref="R95:U95"/>
    <mergeCell ref="AK91:AN91"/>
    <mergeCell ref="AC92:AF92"/>
    <mergeCell ref="AG92:AJ92"/>
    <mergeCell ref="AK92:AN92"/>
    <mergeCell ref="AC91:AF91"/>
    <mergeCell ref="AK84:AN84"/>
    <mergeCell ref="AK86:AN86"/>
    <mergeCell ref="AK85:AN85"/>
    <mergeCell ref="AG86:AJ86"/>
    <mergeCell ref="AG91:AJ91"/>
    <mergeCell ref="AC94:AF94"/>
    <mergeCell ref="AK93:AN93"/>
    <mergeCell ref="AK94:AN94"/>
    <mergeCell ref="AG93:AJ93"/>
    <mergeCell ref="AG94:AJ94"/>
    <mergeCell ref="Y95:AB95"/>
    <mergeCell ref="AC95:AF95"/>
    <mergeCell ref="AC86:AF86"/>
    <mergeCell ref="AC87:AF87"/>
    <mergeCell ref="AK89:AN89"/>
    <mergeCell ref="AK90:AN90"/>
    <mergeCell ref="AC89:AF89"/>
    <mergeCell ref="AC90:AF90"/>
    <mergeCell ref="AK96:AN96"/>
    <mergeCell ref="Y86:AB86"/>
    <mergeCell ref="AC122:AF122"/>
    <mergeCell ref="AC123:AF123"/>
    <mergeCell ref="AC124:AF124"/>
    <mergeCell ref="AC126:AF126"/>
    <mergeCell ref="AC127:AF127"/>
    <mergeCell ref="AC128:AF128"/>
    <mergeCell ref="Y118:AB118"/>
    <mergeCell ref="AG104:AJ104"/>
    <mergeCell ref="AC88:AF88"/>
    <mergeCell ref="AC93:AF93"/>
    <mergeCell ref="AC97:AF97"/>
    <mergeCell ref="AG97:AJ97"/>
    <mergeCell ref="AG89:AJ89"/>
    <mergeCell ref="AG90:AJ90"/>
    <mergeCell ref="AK87:AN87"/>
    <mergeCell ref="AK88:AN88"/>
    <mergeCell ref="AG88:AJ88"/>
    <mergeCell ref="V153:Z153"/>
    <mergeCell ref="AA153:AE153"/>
    <mergeCell ref="AF153:AJ153"/>
    <mergeCell ref="V154:Z154"/>
    <mergeCell ref="AA154:AE154"/>
    <mergeCell ref="M145:N145"/>
    <mergeCell ref="F131:O131"/>
    <mergeCell ref="AC120:AF120"/>
    <mergeCell ref="AC121:AF121"/>
    <mergeCell ref="U120:X120"/>
    <mergeCell ref="U123:X123"/>
    <mergeCell ref="Y125:AB125"/>
    <mergeCell ref="AC125:AF125"/>
    <mergeCell ref="P125:T125"/>
    <mergeCell ref="U125:X125"/>
    <mergeCell ref="AG125:AJ125"/>
    <mergeCell ref="B133:O133"/>
    <mergeCell ref="B134:O134"/>
    <mergeCell ref="A152:E152"/>
    <mergeCell ref="AC131:AF131"/>
    <mergeCell ref="AC132:AF132"/>
    <mergeCell ref="A145:E145"/>
    <mergeCell ref="V152:Z152"/>
    <mergeCell ref="AA152:AE152"/>
    <mergeCell ref="AF152:AJ152"/>
    <mergeCell ref="AG81:AJ81"/>
    <mergeCell ref="AG82:AJ82"/>
    <mergeCell ref="AC79:AN79"/>
    <mergeCell ref="AC83:AF83"/>
    <mergeCell ref="AC84:AF84"/>
    <mergeCell ref="AC85:AF85"/>
    <mergeCell ref="AG87:AJ87"/>
    <mergeCell ref="Y87:AB87"/>
    <mergeCell ref="R79:U80"/>
    <mergeCell ref="R81:U81"/>
    <mergeCell ref="R82:U82"/>
    <mergeCell ref="R83:U83"/>
    <mergeCell ref="R84:U84"/>
    <mergeCell ref="R85:U85"/>
    <mergeCell ref="R86:U86"/>
    <mergeCell ref="R87:U87"/>
    <mergeCell ref="V79:V80"/>
    <mergeCell ref="AK80:AN80"/>
    <mergeCell ref="AK81:AN81"/>
    <mergeCell ref="AK82:AN82"/>
    <mergeCell ref="AG83:AJ83"/>
    <mergeCell ref="AG84:AJ84"/>
    <mergeCell ref="AG85:AJ85"/>
    <mergeCell ref="AK83:AN83"/>
    <mergeCell ref="W95:X95"/>
    <mergeCell ref="W96:X96"/>
    <mergeCell ref="W79:X80"/>
    <mergeCell ref="W81:X81"/>
    <mergeCell ref="W82:X82"/>
    <mergeCell ref="W83:X83"/>
    <mergeCell ref="W84:X84"/>
    <mergeCell ref="W85:X85"/>
    <mergeCell ref="W86:X86"/>
    <mergeCell ref="W87:X87"/>
    <mergeCell ref="W88:X88"/>
    <mergeCell ref="W89:X89"/>
    <mergeCell ref="W90:X90"/>
    <mergeCell ref="W91:X91"/>
    <mergeCell ref="B186:AI186"/>
    <mergeCell ref="B187:AI187"/>
    <mergeCell ref="R104:U104"/>
    <mergeCell ref="O114:Q114"/>
    <mergeCell ref="Y109:AB109"/>
    <mergeCell ref="AC105:AF105"/>
    <mergeCell ref="AG105:AJ105"/>
    <mergeCell ref="R105:U105"/>
    <mergeCell ref="R106:U106"/>
    <mergeCell ref="R107:U107"/>
    <mergeCell ref="R108:U108"/>
    <mergeCell ref="R109:U109"/>
    <mergeCell ref="W104:X104"/>
    <mergeCell ref="W105:X105"/>
    <mergeCell ref="W106:X106"/>
    <mergeCell ref="W107:X107"/>
    <mergeCell ref="W108:X108"/>
    <mergeCell ref="W109:X109"/>
    <mergeCell ref="Y104:AB104"/>
    <mergeCell ref="A150:E150"/>
    <mergeCell ref="AA155:AE155"/>
    <mergeCell ref="AF155:AJ155"/>
    <mergeCell ref="U128:X128"/>
    <mergeCell ref="Y130:AB130"/>
  </mergeCells>
  <conditionalFormatting sqref="AC110:AF110">
    <cfRule type="expression" dxfId="5" priority="12">
      <formula>AND($AR$110=1)</formula>
    </cfRule>
  </conditionalFormatting>
  <conditionalFormatting sqref="F167:J167">
    <cfRule type="expression" dxfId="4" priority="9">
      <formula>AND($J$167&lt;&gt;0)</formula>
    </cfRule>
  </conditionalFormatting>
  <conditionalFormatting sqref="AC137:AJ137">
    <cfRule type="expression" dxfId="3" priority="8">
      <formula>AND($AG$137&lt;&gt;0)</formula>
    </cfRule>
  </conditionalFormatting>
  <conditionalFormatting sqref="O114:Q114">
    <cfRule type="expression" dxfId="2" priority="13">
      <formula>AND($AV$110=0)</formula>
    </cfRule>
  </conditionalFormatting>
  <conditionalFormatting sqref="B28:AN28">
    <cfRule type="expression" dxfId="1" priority="5">
      <formula>AND($R$25&lt;&gt;"Ano")</formula>
    </cfRule>
  </conditionalFormatting>
  <conditionalFormatting sqref="B33:AN33">
    <cfRule type="expression" dxfId="0" priority="19">
      <formula>AND($AI$30&lt;&gt;"Ano")</formula>
    </cfRule>
  </conditionalFormatting>
  <dataValidations count="9">
    <dataValidation type="list" allowBlank="1" showInputMessage="1" showErrorMessage="1" errorTitle="Zvolte ANO/NE (!)" sqref="R25 AI30">
      <formula1>"Ano,Ne"</formula1>
    </dataValidation>
    <dataValidation type="list" allowBlank="1" showInputMessage="1" showErrorMessage="1" error="Zvolte z povolených možností!" prompt="Vyberte z nabídky" sqref="R110:X110 K81:Q110">
      <formula1>kategorie</formula1>
    </dataValidation>
    <dataValidation allowBlank="1" showInputMessage="1" showErrorMessage="1" prompt="uveďte stručný popis o jaký údaj jde" sqref="A110:J110"/>
    <dataValidation type="list" allowBlank="1" showInputMessage="1" showErrorMessage="1" error="Zvolte z povolených možností!" promptTitle="Vyplnit jen u výdajů v cizí měně" prompt="Vyberte kód měny z nabídky" sqref="V81:V109">
      <formula1>měna</formula1>
    </dataValidation>
    <dataValidation allowBlank="1" showInputMessage="1" showErrorMessage="1" error="Zvolte z povolených možností!" promptTitle="Vyplnit jen u výdajů v cizí měně" prompt="Použijte kurz devizového trhu ČNB na jednotku cizí měny v době vyplnění této přílohy - ne starší než 30 dní před podáním žádosti o zvýhodněný úvěr." sqref="W81:X109"/>
    <dataValidation allowBlank="1" showInputMessage="1" showErrorMessage="1" promptTitle="Stručný popis výdaje" prompt="Např. CNC obráběcí stroj, stavební bagr pásový kategorie 6-30 tun, stavební materiál apod." sqref="A81:J109"/>
    <dataValidation allowBlank="1" showInputMessage="1" showErrorMessage="1" promptTitle="Bude hrazeno úvěrem NRB" prompt="Uvádí se v Kč." sqref="AC81:AF109"/>
    <dataValidation allowBlank="1" showInputMessage="1" showErrorMessage="1" promptTitle="Bude hrazeno úvěrem partnera" prompt="Uvádí se v Kč. Partnerem se rozumí některý ze spolupracujících partnerů NRB v OP PIK." sqref="AG81:AJ109"/>
    <dataValidation allowBlank="1" showInputMessage="1" showErrorMessage="1" error="Zvolte z povolených možností!" promptTitle="Cena v měně pořízení" prompt="Plátce DPH uvádí cenu bez DPH. Neplátce uvede včetně DPH." sqref="R81:U109"/>
  </dataValidations>
  <pageMargins left="0.6692913385826772" right="0.55118110236220474" top="0.62992125984251968" bottom="0.6692913385826772" header="0.31496062992125984" footer="0.31496062992125984"/>
  <pageSetup paperSize="9" scale="84" orientation="landscape" r:id="rId1"/>
  <headerFooter>
    <oddFooter>&amp;L&amp;6verze šablony 10&amp;C&amp;9&amp;P.</oddFooter>
  </headerFooter>
  <rowBreaks count="7" manualBreakCount="7">
    <brk id="28" max="39" man="1"/>
    <brk id="43" max="39" man="1"/>
    <brk id="61" max="39" man="1"/>
    <brk id="75" max="39" man="1"/>
    <brk id="114" max="39" man="1"/>
    <brk id="141" max="39" man="1"/>
    <brk id="183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workbookViewId="0">
      <pane ySplit="1" topLeftCell="A5" activePane="bottomLeft" state="frozen"/>
      <selection pane="bottomLeft" activeCell="B1" sqref="B1:D1048576"/>
    </sheetView>
  </sheetViews>
  <sheetFormatPr defaultRowHeight="14.4" x14ac:dyDescent="0.3"/>
  <cols>
    <col min="2" max="2" width="32.109375" hidden="1" customWidth="1"/>
    <col min="3" max="3" width="98.6640625" hidden="1" customWidth="1"/>
    <col min="4" max="4" width="5.33203125" hidden="1" customWidth="1"/>
  </cols>
  <sheetData>
    <row r="1" spans="2:4" x14ac:dyDescent="0.3">
      <c r="B1" s="48" t="s">
        <v>62</v>
      </c>
      <c r="C1" s="48" t="s">
        <v>70</v>
      </c>
      <c r="D1" s="48" t="s">
        <v>124</v>
      </c>
    </row>
    <row r="2" spans="2:4" x14ac:dyDescent="0.3">
      <c r="B2" s="49" t="s">
        <v>84</v>
      </c>
      <c r="C2" s="49" t="s">
        <v>94</v>
      </c>
      <c r="D2" t="s">
        <v>123</v>
      </c>
    </row>
    <row r="3" spans="2:4" x14ac:dyDescent="0.3">
      <c r="B3" s="49" t="s">
        <v>66</v>
      </c>
      <c r="C3" s="49" t="s">
        <v>190</v>
      </c>
      <c r="D3" t="s">
        <v>125</v>
      </c>
    </row>
    <row r="4" spans="2:4" x14ac:dyDescent="0.3">
      <c r="B4" s="49" t="s">
        <v>162</v>
      </c>
      <c r="C4" s="49" t="s">
        <v>104</v>
      </c>
      <c r="D4" t="s">
        <v>126</v>
      </c>
    </row>
    <row r="5" spans="2:4" x14ac:dyDescent="0.3">
      <c r="B5" s="2" t="s">
        <v>161</v>
      </c>
      <c r="C5" s="2" t="s">
        <v>201</v>
      </c>
      <c r="D5" t="s">
        <v>127</v>
      </c>
    </row>
    <row r="6" spans="2:4" x14ac:dyDescent="0.3">
      <c r="B6" s="2" t="s">
        <v>160</v>
      </c>
      <c r="C6" s="2" t="s">
        <v>95</v>
      </c>
      <c r="D6" t="s">
        <v>129</v>
      </c>
    </row>
    <row r="7" spans="2:4" x14ac:dyDescent="0.3">
      <c r="B7" s="49" t="s">
        <v>63</v>
      </c>
      <c r="C7" s="2" t="str">
        <f>CONCATENATE("výše zvýhodněného úvěru musí být v rozmezí ",'příloha PP'!AW114," - ",'příloha PP'!AW115," mil. Kč")</f>
        <v>výše zvýhodněného úvěru musí být v rozmezí 1 - 100 mil. Kč</v>
      </c>
      <c r="D7" t="s">
        <v>128</v>
      </c>
    </row>
    <row r="8" spans="2:4" x14ac:dyDescent="0.3">
      <c r="B8" s="49" t="s">
        <v>67</v>
      </c>
      <c r="C8" s="92" t="s">
        <v>176</v>
      </c>
      <c r="D8" t="s">
        <v>142</v>
      </c>
    </row>
    <row r="9" spans="2:4" x14ac:dyDescent="0.3">
      <c r="B9" s="49" t="s">
        <v>3</v>
      </c>
      <c r="C9" s="49" t="s">
        <v>96</v>
      </c>
      <c r="D9" t="s">
        <v>130</v>
      </c>
    </row>
    <row r="10" spans="2:4" x14ac:dyDescent="0.3">
      <c r="B10" s="49" t="s">
        <v>64</v>
      </c>
      <c r="C10" s="89" t="s">
        <v>177</v>
      </c>
      <c r="D10" t="s">
        <v>131</v>
      </c>
    </row>
    <row r="11" spans="2:4" x14ac:dyDescent="0.3">
      <c r="B11" s="49" t="s">
        <v>65</v>
      </c>
      <c r="C11" s="2" t="s">
        <v>99</v>
      </c>
      <c r="D11" t="s">
        <v>123</v>
      </c>
    </row>
    <row r="12" spans="2:4" x14ac:dyDescent="0.3">
      <c r="B12" s="49" t="s">
        <v>191</v>
      </c>
      <c r="C12" s="2" t="s">
        <v>157</v>
      </c>
      <c r="D12" t="s">
        <v>133</v>
      </c>
    </row>
    <row r="13" spans="2:4" x14ac:dyDescent="0.3">
      <c r="C13" s="2" t="s">
        <v>166</v>
      </c>
      <c r="D13" t="s">
        <v>134</v>
      </c>
    </row>
    <row r="14" spans="2:4" x14ac:dyDescent="0.3">
      <c r="C14" s="2" t="s">
        <v>163</v>
      </c>
      <c r="D14" t="s">
        <v>143</v>
      </c>
    </row>
    <row r="15" spans="2:4" x14ac:dyDescent="0.3">
      <c r="C15" s="2" t="s">
        <v>169</v>
      </c>
      <c r="D15" t="s">
        <v>154</v>
      </c>
    </row>
    <row r="16" spans="2:4" x14ac:dyDescent="0.3">
      <c r="C16" s="2" t="s">
        <v>168</v>
      </c>
      <c r="D16" t="s">
        <v>136</v>
      </c>
    </row>
    <row r="17" spans="2:4" x14ac:dyDescent="0.3">
      <c r="C17" s="2" t="s">
        <v>181</v>
      </c>
      <c r="D17" t="s">
        <v>138</v>
      </c>
    </row>
    <row r="18" spans="2:4" x14ac:dyDescent="0.3">
      <c r="C18" s="2" t="s">
        <v>208</v>
      </c>
      <c r="D18" t="s">
        <v>135</v>
      </c>
    </row>
    <row r="19" spans="2:4" x14ac:dyDescent="0.3">
      <c r="C19" s="2" t="s">
        <v>186</v>
      </c>
      <c r="D19" t="s">
        <v>137</v>
      </c>
    </row>
    <row r="20" spans="2:4" x14ac:dyDescent="0.3">
      <c r="B20" s="120" t="s">
        <v>195</v>
      </c>
      <c r="C20" s="2" t="s">
        <v>200</v>
      </c>
      <c r="D20" t="s">
        <v>139</v>
      </c>
    </row>
    <row r="21" spans="2:4" x14ac:dyDescent="0.3">
      <c r="B21" s="49" t="s">
        <v>203</v>
      </c>
      <c r="C21" s="2" t="s">
        <v>204</v>
      </c>
      <c r="D21" t="s">
        <v>141</v>
      </c>
    </row>
    <row r="22" spans="2:4" x14ac:dyDescent="0.3">
      <c r="B22" s="49" t="s">
        <v>178</v>
      </c>
      <c r="D22" t="s">
        <v>145</v>
      </c>
    </row>
    <row r="23" spans="2:4" x14ac:dyDescent="0.3">
      <c r="B23" s="49" t="s">
        <v>196</v>
      </c>
      <c r="D23" t="s">
        <v>144</v>
      </c>
    </row>
    <row r="24" spans="2:4" x14ac:dyDescent="0.3">
      <c r="B24" s="49" t="s">
        <v>202</v>
      </c>
      <c r="D24" t="s">
        <v>147</v>
      </c>
    </row>
    <row r="25" spans="2:4" x14ac:dyDescent="0.3">
      <c r="B25" s="49" t="s">
        <v>206</v>
      </c>
      <c r="D25" t="s">
        <v>148</v>
      </c>
    </row>
    <row r="26" spans="2:4" x14ac:dyDescent="0.3">
      <c r="B26" s="49" t="s">
        <v>207</v>
      </c>
      <c r="D26" t="s">
        <v>132</v>
      </c>
    </row>
    <row r="27" spans="2:4" x14ac:dyDescent="0.3">
      <c r="B27" s="49" t="s">
        <v>180</v>
      </c>
      <c r="D27" t="s">
        <v>149</v>
      </c>
    </row>
    <row r="28" spans="2:4" x14ac:dyDescent="0.3">
      <c r="B28" s="49" t="s">
        <v>179</v>
      </c>
      <c r="D28" t="s">
        <v>150</v>
      </c>
    </row>
    <row r="29" spans="2:4" x14ac:dyDescent="0.3">
      <c r="D29" t="s">
        <v>151</v>
      </c>
    </row>
    <row r="30" spans="2:4" x14ac:dyDescent="0.3">
      <c r="D30" t="s">
        <v>153</v>
      </c>
    </row>
    <row r="31" spans="2:4" x14ac:dyDescent="0.3">
      <c r="B31" s="48" t="s">
        <v>199</v>
      </c>
      <c r="D31" t="s">
        <v>152</v>
      </c>
    </row>
    <row r="32" spans="2:4" x14ac:dyDescent="0.3">
      <c r="B32" s="49" t="s">
        <v>197</v>
      </c>
      <c r="D32" t="s">
        <v>155</v>
      </c>
    </row>
    <row r="33" spans="2:4" x14ac:dyDescent="0.3">
      <c r="B33" s="49" t="s">
        <v>198</v>
      </c>
      <c r="D33" t="s">
        <v>156</v>
      </c>
    </row>
    <row r="34" spans="2:4" x14ac:dyDescent="0.3">
      <c r="D34" t="s">
        <v>146</v>
      </c>
    </row>
    <row r="35" spans="2:4" x14ac:dyDescent="0.3">
      <c r="D35" t="s">
        <v>140</v>
      </c>
    </row>
  </sheetData>
  <sheetProtection algorithmName="SHA-512" hashValue="1YZc6v55t47niNojGlBO9FgCzt7Jj+xRZeTpgb6nmroAFnQwowQYUjWExf30bSZbWDvTUzr2fK3cO3lr0L851g==" saltValue="ESMtHn3Ub7sejGJarML5qw==" spinCount="100000" sheet="1" selectLockedCells="1" selectUnlockedCells="1"/>
  <sortState ref="B22:B28">
    <sortCondition ref="B22:B2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příloha PP</vt:lpstr>
      <vt:lpstr>_vst</vt:lpstr>
      <vt:lpstr>kategorie</vt:lpstr>
      <vt:lpstr>měna</vt:lpstr>
      <vt:lpstr>'příloha PP'!Oblast_tisku</vt:lpstr>
      <vt:lpstr>pronájem</vt:lpstr>
      <vt:lpstr>zamereni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kincl</cp:lastModifiedBy>
  <cp:lastPrinted>2020-07-21T08:55:24Z</cp:lastPrinted>
  <dcterms:created xsi:type="dcterms:W3CDTF">2014-10-10T08:25:14Z</dcterms:created>
  <dcterms:modified xsi:type="dcterms:W3CDTF">2023-09-20T13:45:19Z</dcterms:modified>
</cp:coreProperties>
</file>