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Users\RIPA\Desktop\"/>
    </mc:Choice>
  </mc:AlternateContent>
  <xr:revisionPtr revIDLastSave="0" documentId="13_ncr:1_{BA1AEA7A-2A92-4ACF-BA96-E75AF8B06199}" xr6:coauthVersionLast="47" xr6:coauthVersionMax="47" xr10:uidLastSave="{00000000-0000-0000-0000-000000000000}"/>
  <workbookProtection workbookAlgorithmName="SHA-512" workbookHashValue="XnWbItL9A+2EnOGSx7gEYoLMIatuYavvn/EIazMp5deca3RL9MjDQDqpMBZ2Jt3hndyZr0WyqTq531VL33izzQ==" workbookSaltValue="pjS41vcSZn7mosn0USvWuA==" workbookSpinCount="100000" lockStructure="1"/>
  <bookViews>
    <workbookView xWindow="-120" yWindow="-120" windowWidth="29040" windowHeight="15840" xr2:uid="{00000000-000D-0000-FFFF-FFFF00000000}"/>
  </bookViews>
  <sheets>
    <sheet name="Popis_projektu" sheetId="3" r:id="rId1"/>
    <sheet name="_vst" sheetId="4" state="hidden" r:id="rId2"/>
    <sheet name="List2" sheetId="2" state="hidden" r:id="rId3"/>
  </sheets>
  <definedNames>
    <definedName name="měny">_vst!$B$2:$B$35</definedName>
    <definedName name="_xlnm.Print_Area" localSheetId="0">Popis_projektu!$A$1:$AN$103</definedName>
    <definedName name="splatnost">_vst!$D$2:$D$16</definedName>
    <definedName name="zaměření">_vst!$C$2:$C$3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4" l="1"/>
  <c r="AJ50" i="3" s="1"/>
  <c r="K7" i="4"/>
  <c r="AF10" i="3" s="1"/>
  <c r="L2" i="4"/>
  <c r="K3" i="4"/>
  <c r="K2" i="4"/>
  <c r="I3" i="4"/>
  <c r="I2" i="4"/>
  <c r="L3" i="4" s="1"/>
  <c r="W10" i="3" l="1"/>
  <c r="I57" i="3" l="1"/>
  <c r="X39" i="3"/>
  <c r="H6" i="4" l="1"/>
  <c r="L5" i="4" s="1"/>
  <c r="K5" i="4"/>
  <c r="Z41" i="3"/>
  <c r="F4" i="4" s="1"/>
  <c r="O57" i="3" l="1"/>
  <c r="Z43" i="3"/>
  <c r="F5" i="4" l="1"/>
  <c r="F6" i="4" s="1"/>
  <c r="X45" i="3" s="1"/>
  <c r="X47" i="3" s="1"/>
  <c r="H5" i="4" s="1"/>
  <c r="L4" i="4" s="1"/>
  <c r="K6" i="4"/>
  <c r="AJ53" i="3" l="1"/>
  <c r="K4" i="4" l="1"/>
  <c r="K1" i="4" s="1"/>
  <c r="K11" i="4" s="1"/>
  <c r="B96" i="3" l="1"/>
  <c r="O51" i="3"/>
</calcChain>
</file>

<file path=xl/sharedStrings.xml><?xml version="1.0" encoding="utf-8"?>
<sst xmlns="http://schemas.openxmlformats.org/spreadsheetml/2006/main" count="157" uniqueCount="133">
  <si>
    <t>Kč</t>
  </si>
  <si>
    <t>MWh</t>
  </si>
  <si>
    <t>Ostatní zdroje</t>
  </si>
  <si>
    <t>Celkem</t>
  </si>
  <si>
    <t>Obchodní firma/ název/ jméno žadatele</t>
  </si>
  <si>
    <t>IČO</t>
  </si>
  <si>
    <t>Projekt</t>
  </si>
  <si>
    <t>1. Popis projektu</t>
  </si>
  <si>
    <t>Kolik účetních (zdaňovacích) období žadatel za dobu své existence uzavřel, a která období to byla (kalendářní roky nebo specifikace hospodářských roků)</t>
  </si>
  <si>
    <t>Zaměření projektu</t>
  </si>
  <si>
    <t>Majetkoprávní vztahy související s projektem (vlastnictví či pronájem pozemků, budov, strojů a jiného vybavení)</t>
  </si>
  <si>
    <t>Příloha Projekt žádosti o zvýhodněný úvěr v programu Fotovoltaické systémy s/bez akumulace</t>
  </si>
  <si>
    <t>(platná od 31. 7. 2024)</t>
  </si>
  <si>
    <t>Místo realizace projektu</t>
  </si>
  <si>
    <t>Dodavatelské zajištění realizace projektu (termíny dodávek, předpokládané platební podmínky, smluvní zajištění vč. smluv o smlouvách budoucích, závazné objednávky apod.)</t>
  </si>
  <si>
    <t>Měny</t>
  </si>
  <si>
    <t>EUR</t>
  </si>
  <si>
    <t>USD</t>
  </si>
  <si>
    <t>GBP</t>
  </si>
  <si>
    <t>AUD</t>
  </si>
  <si>
    <t>BGN</t>
  </si>
  <si>
    <t>BRL</t>
  </si>
  <si>
    <t>CAD</t>
  </si>
  <si>
    <t>CNY</t>
  </si>
  <si>
    <t>DKK</t>
  </si>
  <si>
    <t>HKD</t>
  </si>
  <si>
    <t>HRK</t>
  </si>
  <si>
    <t>HUF</t>
  </si>
  <si>
    <t>CHF</t>
  </si>
  <si>
    <t>IDR</t>
  </si>
  <si>
    <t>ILS</t>
  </si>
  <si>
    <t>INR</t>
  </si>
  <si>
    <t>ISK</t>
  </si>
  <si>
    <t>JPY</t>
  </si>
  <si>
    <t>KRW</t>
  </si>
  <si>
    <t>MXN</t>
  </si>
  <si>
    <t>MYR</t>
  </si>
  <si>
    <t>NOK</t>
  </si>
  <si>
    <t>NZD</t>
  </si>
  <si>
    <t>PHP</t>
  </si>
  <si>
    <t>PLN</t>
  </si>
  <si>
    <t>RON</t>
  </si>
  <si>
    <t>RUB</t>
  </si>
  <si>
    <t>SEK</t>
  </si>
  <si>
    <t>SGD</t>
  </si>
  <si>
    <t>THB</t>
  </si>
  <si>
    <t>TRY</t>
  </si>
  <si>
    <t>XDR</t>
  </si>
  <si>
    <t>ZAR</t>
  </si>
  <si>
    <t>Inženýrská činnost ve výstavbě</t>
  </si>
  <si>
    <t>Výdaje projektu celkem</t>
  </si>
  <si>
    <t>Výstavba fotovoltaické elektrárny bez akumulace</t>
  </si>
  <si>
    <t>zaměření</t>
  </si>
  <si>
    <t>Výkon FVE (kWp)</t>
  </si>
  <si>
    <t>Investiční výdaje na instalaci fotovoltaické elektrárny včetně případné akumulace</t>
  </si>
  <si>
    <t>Projektová dokumentace stavby fotovoltaické elektrárny včetně případné akumulace</t>
  </si>
  <si>
    <t>Předpokládané výdaje projektu celkem</t>
  </si>
  <si>
    <t>Maximální způsobilé výdaje projektu</t>
  </si>
  <si>
    <t>3. Zdroje financování projektu</t>
  </si>
  <si>
    <t>(rozmezí 0,5 - 2 násobku výkonu FVE)</t>
  </si>
  <si>
    <t>a)</t>
  </si>
  <si>
    <t>b)</t>
  </si>
  <si>
    <t>c)</t>
  </si>
  <si>
    <t>d)</t>
  </si>
  <si>
    <t>e)</t>
  </si>
  <si>
    <t>ZV FVE</t>
  </si>
  <si>
    <t>ZV AKU</t>
  </si>
  <si>
    <t>Max. způsobilé výdaje  vypočtené dle přílohy  č. 7 Výzvy</t>
  </si>
  <si>
    <t>Zvýhodněný úvěr NRB</t>
  </si>
  <si>
    <t>Vlastní zdroje žadatele</t>
  </si>
  <si>
    <t>2. Předpokládané výdaje projektu bez DPH (vymezení výdajů viz bod 6.2 Výzvy)</t>
  </si>
  <si>
    <t>Podíl zvýhodněného úvěru NRB</t>
  </si>
  <si>
    <t>splatnost</t>
  </si>
  <si>
    <t>rok</t>
  </si>
  <si>
    <t xml:space="preserve">Žadatel prohlašuje, že není provozovatelem stacionárního zařízení v ČR, které je součástí Evropského systému emisního obchodování (seznam EU ETS), resp. pokud takovým provozovatelem je, prohlašuje, že realizací projektu nemůže dojít:
- k přímému či nepřímému snižování emisí skleníkových plynů v tomto zařízení,
- k přímému či nepřímému snižování emisí skleníkových plynů z činnosti, které má žadatel uvedené v Rozhodnutí Ministerstva životního prostředí o povolení k emisím skleníkových plynů a o stanovení podmínek k jejich zjišťování, zveřejňování a vykazování a Ročním plánu pro monitorování emisí (dále jen "Rozhodnutí"),
protože projekt, který má být podpořen zvýhodněným úvěrem NRB, není realizován na stejné adrese, kde je provozováno zařízení v seznamu EU ETS a žadatel v místě realizace projektu neprovozuje činnost, která by mohla přímo či nepřímo ovlivnit stacionárního zařízen nebo činnosti z Rozhodnutí.
</t>
  </si>
  <si>
    <t>Žadatel prohlašuje, že projekt není výzkumným, vývojovým ani pilotním projektem.</t>
  </si>
  <si>
    <t>Žadatel prohlašuje, že instalace fotovoltaické elektrárny popsané v tomto projektu nebude realizována na obytných budovách (např. bytové či rodinné domy), stavbách pro rodinnou rekreaci, ani nebude umístěna na zemi.</t>
  </si>
  <si>
    <t>Hlavní odběratelé</t>
  </si>
  <si>
    <t>Hlavní dodavatelé</t>
  </si>
  <si>
    <t>Název odběratele</t>
  </si>
  <si>
    <t>Objem (Kč)</t>
  </si>
  <si>
    <t>Název dodavatele</t>
  </si>
  <si>
    <t>Obchodní firma / název / jméno avalisty</t>
  </si>
  <si>
    <t>IČ/RČ</t>
  </si>
  <si>
    <t>Sídlo společnosti / místo trvalého pobytu</t>
  </si>
  <si>
    <t>V</t>
  </si>
  <si>
    <t>dne</t>
  </si>
  <si>
    <t>Jméno a příjmení osoby oprávněné zastupovat žadatele</t>
  </si>
  <si>
    <r>
      <t>Podpis osoby oprávněné zastupovat žadatele</t>
    </r>
    <r>
      <rPr>
        <vertAlign val="superscript"/>
        <sz val="9"/>
        <rFont val="Arial"/>
        <family val="2"/>
        <charset val="238"/>
      </rPr>
      <t>1)</t>
    </r>
  </si>
  <si>
    <t>Razítko, pokud je součástí podpisu žadatele</t>
  </si>
  <si>
    <t>1) Podpis musí být proveden před pracovníkem NRB nebo úředně ověřen.</t>
  </si>
  <si>
    <t>Žadatel prohlašuje, že výdaje projektu, které uvedl v bodě 2, zahrnují pouze způsobilé výdaje podle bodu 6.2 Výzvy, a naopak nezahrnují žádný z nezpůsobilých výdajů vymezených v bodě 6.4 Výzvy.</t>
  </si>
  <si>
    <t>Výpočet ZV dle výkonu</t>
  </si>
  <si>
    <t>Podíl</t>
  </si>
  <si>
    <t>FVE min</t>
  </si>
  <si>
    <t>FVE max</t>
  </si>
  <si>
    <t>Hlášky</t>
  </si>
  <si>
    <t>Chyby</t>
  </si>
  <si>
    <t>Výkon FVE</t>
  </si>
  <si>
    <t>ÚV mimo produktové rozmezí</t>
  </si>
  <si>
    <t>Překročen podíl úvěru na ZV</t>
  </si>
  <si>
    <t>Úvěr a způsobilé výdaje</t>
  </si>
  <si>
    <t>Nsedí zdroje a výdaje</t>
  </si>
  <si>
    <t>Požadovaná splatnost úvěru (roky)</t>
  </si>
  <si>
    <t>Zařadit zbývá</t>
  </si>
  <si>
    <t>Úplnost údajů</t>
  </si>
  <si>
    <t>Stručný popis záměru (instalace na střeše budovy či přístřešku, případně další upřesnění k projektu)</t>
  </si>
  <si>
    <t>! Nejsou vyplněny všechny potřebné údaje !</t>
  </si>
  <si>
    <t>Úvěr min.</t>
  </si>
  <si>
    <t>Úvěr max.</t>
  </si>
  <si>
    <t>Úvěr max dle podílu</t>
  </si>
  <si>
    <t>Výkon AKU</t>
  </si>
  <si>
    <t>Výstavba fotovoltaické elektrárny s akumulací</t>
  </si>
  <si>
    <t>Není vyplněna výše akumulace</t>
  </si>
  <si>
    <t>Uveďte splatnost</t>
  </si>
  <si>
    <t>Chybí splatnost</t>
  </si>
  <si>
    <t>Nevyplněna akumulace</t>
  </si>
  <si>
    <t>Popis</t>
  </si>
  <si>
    <t>Účetní období</t>
  </si>
  <si>
    <t>Místo</t>
  </si>
  <si>
    <t>Vlastnictví</t>
  </si>
  <si>
    <t>Kdo realizuje…</t>
  </si>
  <si>
    <t>5. Prohlášení žadatele</t>
  </si>
  <si>
    <t>6. Dodavatelsko-odběratelské vztahy (tři největší podle údajů za poslední uzavřený rok)</t>
  </si>
  <si>
    <t>f)</t>
  </si>
  <si>
    <t>Historie a současnost žadatele, zejména popis předmětu činnosti a obchodního modelu (u začínajících podnikatelů důvody zahájení podnikatelské činnosti)</t>
  </si>
  <si>
    <t>4. Základní údaje ke spotřebě a případné úspoře elektrické energie v odběrném místě realizace projektu</t>
  </si>
  <si>
    <t xml:space="preserve">Předpokládaná roční úspora nákladů na spotřebu elektrické energie po instalaci FVE 
(uveďte předpokládanou úsporu nákladů za prvních 12 měsíců plného provozu FVE) </t>
  </si>
  <si>
    <t>Předpokládané roční využití elektrické energie
z výkonu instalované FVE 
(uveďte předpokládané využití elektrické energie pro vlastní spotřebu za prvních 12 měsíců plného provozu FVE)</t>
  </si>
  <si>
    <t>Celková roční spotřeba elektrické energie v odběrném místě realizace projektu
(zpětně za 3 roky)</t>
  </si>
  <si>
    <t>Celkové roční náklady na spotřebu
elektrické energie v odběrném místě realizace projektu (zpětně za 3 roky)</t>
  </si>
  <si>
    <t>Kapacita akumulace (kWh)</t>
  </si>
  <si>
    <t>7. Směneční ručitelé (avalisté) zvýhodněného úvěru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</si>
</sst>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č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vertAlign val="superscript"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top"/>
    </xf>
    <xf numFmtId="0" fontId="7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vertical="center" wrapText="1"/>
    </xf>
    <xf numFmtId="0" fontId="8" fillId="0" borderId="0" xfId="0" applyFont="1"/>
    <xf numFmtId="0" fontId="4" fillId="0" borderId="0" xfId="0" applyFont="1" applyAlignment="1">
      <alignment horizontal="left" vertical="top" wrapText="1"/>
    </xf>
    <xf numFmtId="3" fontId="4" fillId="0" borderId="0" xfId="0" applyNumberFormat="1" applyFont="1"/>
    <xf numFmtId="0" fontId="4" fillId="0" borderId="0" xfId="0" applyFont="1" applyAlignment="1">
      <alignment horizontal="left"/>
    </xf>
    <xf numFmtId="10" fontId="4" fillId="0" borderId="0" xfId="0" applyNumberFormat="1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" fontId="4" fillId="0" borderId="0" xfId="0" applyNumberFormat="1" applyFont="1"/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4" fillId="0" borderId="18" xfId="0" applyFont="1" applyBorder="1"/>
    <xf numFmtId="0" fontId="4" fillId="0" borderId="19" xfId="0" applyFont="1" applyBorder="1" applyAlignment="1" applyProtection="1">
      <alignment horizontal="left"/>
      <protection locked="0"/>
    </xf>
    <xf numFmtId="14" fontId="4" fillId="0" borderId="19" xfId="0" applyNumberFormat="1" applyFont="1" applyBorder="1" applyAlignment="1" applyProtection="1">
      <alignment horizontal="left"/>
      <protection locked="0"/>
    </xf>
    <xf numFmtId="0" fontId="4" fillId="3" borderId="9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3" borderId="18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wrapText="1"/>
    </xf>
    <xf numFmtId="0" fontId="4" fillId="0" borderId="18" xfId="0" applyFont="1" applyBorder="1" applyAlignment="1" applyProtection="1">
      <alignment horizontal="left" vertical="center" wrapText="1"/>
      <protection locked="0"/>
    </xf>
    <xf numFmtId="49" fontId="4" fillId="0" borderId="18" xfId="0" applyNumberFormat="1" applyFont="1" applyBorder="1" applyAlignment="1" applyProtection="1">
      <alignment horizontal="left" vertical="center" wrapText="1"/>
      <protection locked="0"/>
    </xf>
    <xf numFmtId="0" fontId="3" fillId="3" borderId="18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4" fontId="3" fillId="3" borderId="9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 applyProtection="1">
      <alignment horizontal="right" vertical="center" wrapText="1"/>
      <protection locked="0"/>
    </xf>
    <xf numFmtId="164" fontId="4" fillId="0" borderId="10" xfId="0" applyNumberFormat="1" applyFont="1" applyBorder="1" applyAlignment="1" applyProtection="1">
      <alignment horizontal="right" vertical="center" wrapText="1"/>
      <protection locked="0"/>
    </xf>
    <xf numFmtId="164" fontId="4" fillId="0" borderId="11" xfId="0" applyNumberFormat="1" applyFont="1" applyBorder="1" applyAlignment="1" applyProtection="1">
      <alignment horizontal="right" vertical="center" wrapText="1"/>
      <protection locked="0"/>
    </xf>
    <xf numFmtId="3" fontId="3" fillId="0" borderId="0" xfId="0" applyNumberFormat="1" applyFont="1" applyAlignment="1">
      <alignment horizontal="left" vertical="center"/>
    </xf>
    <xf numFmtId="0" fontId="3" fillId="0" borderId="0" xfId="0" applyFont="1"/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3" fontId="11" fillId="3" borderId="18" xfId="0" applyNumberFormat="1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/>
    </xf>
    <xf numFmtId="4" fontId="10" fillId="0" borderId="18" xfId="0" applyNumberFormat="1" applyFont="1" applyBorder="1" applyAlignment="1" applyProtection="1">
      <alignment horizontal="center" vertical="center"/>
      <protection locked="0"/>
    </xf>
    <xf numFmtId="0" fontId="11" fillId="3" borderId="18" xfId="0" applyFont="1" applyFill="1" applyBorder="1" applyAlignment="1">
      <alignment horizontal="center"/>
    </xf>
    <xf numFmtId="3" fontId="10" fillId="0" borderId="18" xfId="0" applyNumberFormat="1" applyFont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>
      <alignment horizontal="center" vertical="center" wrapText="1"/>
    </xf>
    <xf numFmtId="4" fontId="10" fillId="3" borderId="18" xfId="0" applyNumberFormat="1" applyFont="1" applyFill="1" applyBorder="1" applyAlignment="1">
      <alignment horizontal="right" vertical="center" indent="1"/>
    </xf>
    <xf numFmtId="0" fontId="11" fillId="0" borderId="0" xfId="0" applyFont="1" applyAlignment="1">
      <alignment horizontal="right" indent="1"/>
    </xf>
    <xf numFmtId="0" fontId="11" fillId="0" borderId="5" xfId="0" applyFont="1" applyBorder="1" applyAlignment="1">
      <alignment horizontal="right" indent="1"/>
    </xf>
    <xf numFmtId="0" fontId="10" fillId="0" borderId="0" xfId="0" applyFont="1" applyAlignment="1">
      <alignment horizontal="right" vertical="center" indent="1"/>
    </xf>
    <xf numFmtId="0" fontId="10" fillId="0" borderId="5" xfId="0" applyFont="1" applyBorder="1" applyAlignment="1">
      <alignment horizontal="right" vertical="center" indent="1"/>
    </xf>
    <xf numFmtId="10" fontId="10" fillId="3" borderId="18" xfId="0" applyNumberFormat="1" applyFont="1" applyFill="1" applyBorder="1" applyAlignment="1">
      <alignment horizontal="center" vertical="center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center" vertical="center"/>
      <protection locked="0"/>
    </xf>
    <xf numFmtId="3" fontId="10" fillId="0" borderId="2" xfId="0" applyNumberFormat="1" applyFont="1" applyBorder="1" applyAlignment="1" applyProtection="1">
      <alignment horizontal="center" vertical="center"/>
      <protection locked="0"/>
    </xf>
    <xf numFmtId="3" fontId="10" fillId="0" borderId="3" xfId="0" applyNumberFormat="1" applyFont="1" applyBorder="1" applyAlignment="1" applyProtection="1">
      <alignment horizontal="center" vertical="center"/>
      <protection locked="0"/>
    </xf>
    <xf numFmtId="3" fontId="10" fillId="0" borderId="4" xfId="0" applyNumberFormat="1" applyFont="1" applyBorder="1" applyAlignment="1" applyProtection="1">
      <alignment horizontal="center" vertical="center"/>
      <protection locked="0"/>
    </xf>
    <xf numFmtId="3" fontId="10" fillId="0" borderId="0" xfId="0" applyNumberFormat="1" applyFont="1" applyAlignment="1" applyProtection="1">
      <alignment horizontal="center" vertical="center"/>
      <protection locked="0"/>
    </xf>
    <xf numFmtId="3" fontId="10" fillId="0" borderId="5" xfId="0" applyNumberFormat="1" applyFont="1" applyBorder="1" applyAlignment="1" applyProtection="1">
      <alignment horizontal="center" vertical="center"/>
      <protection locked="0"/>
    </xf>
    <xf numFmtId="3" fontId="10" fillId="0" borderId="6" xfId="0" applyNumberFormat="1" applyFont="1" applyBorder="1" applyAlignment="1" applyProtection="1">
      <alignment horizontal="center" vertical="center"/>
      <protection locked="0"/>
    </xf>
    <xf numFmtId="3" fontId="10" fillId="0" borderId="7" xfId="0" applyNumberFormat="1" applyFont="1" applyBorder="1" applyAlignment="1" applyProtection="1">
      <alignment horizontal="center" vertical="center"/>
      <protection locked="0"/>
    </xf>
    <xf numFmtId="3" fontId="10" fillId="0" borderId="8" xfId="0" applyNumberFormat="1" applyFont="1" applyBorder="1" applyAlignment="1" applyProtection="1">
      <alignment horizontal="center" vertical="center"/>
      <protection locked="0"/>
    </xf>
    <xf numFmtId="4" fontId="10" fillId="0" borderId="1" xfId="0" applyNumberFormat="1" applyFont="1" applyBorder="1" applyAlignment="1" applyProtection="1">
      <alignment horizontal="center" vertical="center"/>
      <protection locked="0"/>
    </xf>
    <xf numFmtId="4" fontId="10" fillId="0" borderId="2" xfId="0" applyNumberFormat="1" applyFont="1" applyBorder="1" applyAlignment="1" applyProtection="1">
      <alignment horizontal="center" vertical="center"/>
      <protection locked="0"/>
    </xf>
    <xf numFmtId="4" fontId="10" fillId="0" borderId="3" xfId="0" applyNumberFormat="1" applyFont="1" applyBorder="1" applyAlignment="1" applyProtection="1">
      <alignment horizontal="center" vertical="center"/>
      <protection locked="0"/>
    </xf>
    <xf numFmtId="4" fontId="10" fillId="0" borderId="4" xfId="0" applyNumberFormat="1" applyFont="1" applyBorder="1" applyAlignment="1" applyProtection="1">
      <alignment horizontal="center" vertical="center"/>
      <protection locked="0"/>
    </xf>
    <xf numFmtId="4" fontId="10" fillId="0" borderId="0" xfId="0" applyNumberFormat="1" applyFont="1" applyAlignment="1" applyProtection="1">
      <alignment horizontal="center" vertical="center"/>
      <protection locked="0"/>
    </xf>
    <xf numFmtId="4" fontId="10" fillId="0" borderId="5" xfId="0" applyNumberFormat="1" applyFont="1" applyBorder="1" applyAlignment="1" applyProtection="1">
      <alignment horizontal="center" vertical="center"/>
      <protection locked="0"/>
    </xf>
    <xf numFmtId="4" fontId="10" fillId="0" borderId="6" xfId="0" applyNumberFormat="1" applyFont="1" applyBorder="1" applyAlignment="1" applyProtection="1">
      <alignment horizontal="center" vertical="center"/>
      <protection locked="0"/>
    </xf>
    <xf numFmtId="4" fontId="10" fillId="0" borderId="7" xfId="0" applyNumberFormat="1" applyFont="1" applyBorder="1" applyAlignment="1" applyProtection="1">
      <alignment horizontal="center" vertical="center"/>
      <protection locked="0"/>
    </xf>
    <xf numFmtId="4" fontId="10" fillId="0" borderId="8" xfId="0" applyNumberFormat="1" applyFont="1" applyBorder="1" applyAlignment="1" applyProtection="1">
      <alignment horizontal="center" vertical="center"/>
      <protection locked="0"/>
    </xf>
    <xf numFmtId="3" fontId="10" fillId="0" borderId="18" xfId="0" applyNumberFormat="1" applyFont="1" applyBorder="1" applyAlignment="1" applyProtection="1">
      <alignment horizontal="right" vertical="center" indent="1"/>
      <protection locked="0"/>
    </xf>
    <xf numFmtId="3" fontId="10" fillId="3" borderId="18" xfId="0" applyNumberFormat="1" applyFont="1" applyFill="1" applyBorder="1" applyAlignment="1">
      <alignment horizontal="right" vertical="center" indent="1"/>
    </xf>
    <xf numFmtId="0" fontId="10" fillId="0" borderId="0" xfId="0" applyFont="1" applyAlignment="1">
      <alignment horizontal="right" indent="1"/>
    </xf>
    <xf numFmtId="0" fontId="10" fillId="0" borderId="5" xfId="0" applyFont="1" applyBorder="1" applyAlignment="1">
      <alignment horizontal="right" indent="1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49" fontId="4" fillId="0" borderId="10" xfId="0" applyNumberFormat="1" applyFont="1" applyBorder="1" applyAlignment="1" applyProtection="1">
      <alignment horizontal="left" vertical="center" wrapText="1"/>
      <protection locked="0"/>
    </xf>
    <xf numFmtId="49" fontId="4" fillId="0" borderId="11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center" indent="1"/>
    </xf>
    <xf numFmtId="0" fontId="11" fillId="0" borderId="5" xfId="0" applyFont="1" applyBorder="1" applyAlignment="1">
      <alignment horizontal="right" vertical="center" indent="1"/>
    </xf>
    <xf numFmtId="0" fontId="4" fillId="3" borderId="18" xfId="0" applyFont="1" applyFill="1" applyBorder="1" applyAlignment="1">
      <alignment horizontal="right" vertical="center" indent="1"/>
    </xf>
    <xf numFmtId="0" fontId="4" fillId="3" borderId="9" xfId="0" applyFont="1" applyFill="1" applyBorder="1" applyAlignment="1">
      <alignment horizontal="right" vertical="center" indent="1"/>
    </xf>
    <xf numFmtId="2" fontId="4" fillId="0" borderId="18" xfId="0" applyNumberFormat="1" applyFont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left" vertical="top" wrapText="1"/>
      <protection locked="0"/>
    </xf>
    <xf numFmtId="49" fontId="4" fillId="2" borderId="16" xfId="0" applyNumberFormat="1" applyFont="1" applyFill="1" applyBorder="1" applyAlignment="1" applyProtection="1">
      <alignment horizontal="left" vertical="top" wrapText="1"/>
      <protection locked="0"/>
    </xf>
    <xf numFmtId="49" fontId="4" fillId="2" borderId="17" xfId="0" applyNumberFormat="1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13" xfId="0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</cellXfs>
  <cellStyles count="1">
    <cellStyle name="Normální" xfId="0" builtinId="0"/>
  </cellStyles>
  <dxfs count="1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4"/>
  <sheetViews>
    <sheetView showGridLines="0" tabSelected="1" zoomScaleNormal="100" zoomScalePageLayoutView="85" workbookViewId="0">
      <selection activeCell="A5" sqref="A5:AD5"/>
    </sheetView>
  </sheetViews>
  <sheetFormatPr defaultColWidth="9.140625" defaultRowHeight="12" x14ac:dyDescent="0.2"/>
  <cols>
    <col min="1" max="40" width="3.7109375" style="18" customWidth="1"/>
    <col min="41" max="54" width="9.140625" style="18"/>
    <col min="55" max="55" width="4" style="18" bestFit="1" customWidth="1"/>
    <col min="56" max="16384" width="9.140625" style="18"/>
  </cols>
  <sheetData>
    <row r="1" spans="1:40" x14ac:dyDescent="0.2">
      <c r="A1" s="2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x14ac:dyDescent="0.2">
      <c r="A2" s="4" t="s">
        <v>12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x14ac:dyDescent="0.2">
      <c r="A4" s="2" t="s">
        <v>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ht="18" customHeight="1" x14ac:dyDescent="0.2">
      <c r="A5" s="111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8" customHeight="1" x14ac:dyDescent="0.2">
      <c r="A7" s="9" t="s">
        <v>5</v>
      </c>
      <c r="B7" s="114"/>
      <c r="C7" s="115"/>
      <c r="D7" s="115"/>
      <c r="E7" s="115"/>
      <c r="F7" s="115"/>
      <c r="G7" s="116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pans="1:40" x14ac:dyDescent="0.2">
      <c r="A8" s="117" t="s">
        <v>6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</row>
    <row r="9" spans="1:40" x14ac:dyDescent="0.2">
      <c r="A9" s="2" t="s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x14ac:dyDescent="0.2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13" t="str">
        <f>IF(AB11="","",IF(OR(AB11&lt;_vst!F2,AB11&gt;_vst!F3),_vst!L2,""))</f>
        <v/>
      </c>
      <c r="AF10" s="13" t="str">
        <f>IF(_vst!K7=1,_vst!L7,"")</f>
        <v/>
      </c>
    </row>
    <row r="11" spans="1:40" s="21" customFormat="1" ht="18" customHeight="1" x14ac:dyDescent="0.25">
      <c r="A11" s="9"/>
      <c r="B11" s="120" t="s">
        <v>9</v>
      </c>
      <c r="C11" s="120"/>
      <c r="D11" s="120"/>
      <c r="E11" s="120"/>
      <c r="F11" s="121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4"/>
      <c r="W11" s="120" t="s">
        <v>53</v>
      </c>
      <c r="X11" s="120"/>
      <c r="Y11" s="120"/>
      <c r="Z11" s="120"/>
      <c r="AA11" s="120"/>
      <c r="AB11" s="122"/>
      <c r="AC11" s="122"/>
      <c r="AD11" s="122"/>
      <c r="AE11" s="4"/>
      <c r="AF11" s="127" t="s">
        <v>131</v>
      </c>
      <c r="AG11" s="127"/>
      <c r="AH11" s="127"/>
      <c r="AI11" s="127"/>
      <c r="AJ11" s="127"/>
      <c r="AK11" s="127"/>
      <c r="AL11" s="122"/>
      <c r="AM11" s="122"/>
      <c r="AN11" s="122"/>
    </row>
    <row r="12" spans="1:40" ht="5.0999999999999996" customHeight="1" x14ac:dyDescent="0.2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1.45" customHeight="1" x14ac:dyDescent="0.2">
      <c r="A13" s="23" t="s">
        <v>60</v>
      </c>
      <c r="B13" s="128" t="s">
        <v>125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30"/>
    </row>
    <row r="14" spans="1:40" ht="50.1" customHeight="1" x14ac:dyDescent="0.2">
      <c r="A14" s="2"/>
      <c r="B14" s="123" t="s">
        <v>117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5"/>
    </row>
    <row r="15" spans="1:40" ht="5.0999999999999996" customHeight="1" x14ac:dyDescent="0.2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11.45" customHeight="1" x14ac:dyDescent="0.2">
      <c r="A16" s="23" t="s">
        <v>61</v>
      </c>
      <c r="B16" s="128" t="s">
        <v>106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30"/>
    </row>
    <row r="17" spans="1:40" ht="50.1" customHeight="1" x14ac:dyDescent="0.2">
      <c r="A17" s="23"/>
      <c r="B17" s="123" t="s">
        <v>117</v>
      </c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5"/>
    </row>
    <row r="18" spans="1:40" ht="5.0999999999999996" customHeight="1" x14ac:dyDescent="0.2"/>
    <row r="19" spans="1:40" ht="11.45" customHeight="1" x14ac:dyDescent="0.2">
      <c r="A19" s="23" t="s">
        <v>62</v>
      </c>
      <c r="B19" s="131" t="s">
        <v>8</v>
      </c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3"/>
    </row>
    <row r="20" spans="1:40" ht="35.1" customHeight="1" x14ac:dyDescent="0.2">
      <c r="A20" s="23"/>
      <c r="B20" s="123" t="s">
        <v>118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5"/>
    </row>
    <row r="21" spans="1:40" ht="5.0999999999999996" customHeight="1" x14ac:dyDescent="0.2"/>
    <row r="22" spans="1:40" x14ac:dyDescent="0.2">
      <c r="A22" s="23" t="s">
        <v>63</v>
      </c>
      <c r="B22" s="128" t="s">
        <v>13</v>
      </c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30"/>
    </row>
    <row r="23" spans="1:40" ht="35.1" customHeight="1" x14ac:dyDescent="0.2">
      <c r="A23" s="23"/>
      <c r="B23" s="123" t="s">
        <v>119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5"/>
    </row>
    <row r="24" spans="1:40" ht="5.0999999999999996" customHeight="1" x14ac:dyDescent="0.2"/>
    <row r="25" spans="1:40" x14ac:dyDescent="0.2">
      <c r="A25" s="23" t="s">
        <v>64</v>
      </c>
      <c r="B25" s="128" t="s">
        <v>10</v>
      </c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30"/>
    </row>
    <row r="26" spans="1:40" ht="35.1" customHeight="1" x14ac:dyDescent="0.2">
      <c r="A26" s="23"/>
      <c r="B26" s="123" t="s">
        <v>120</v>
      </c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5"/>
    </row>
    <row r="27" spans="1:40" ht="5.0999999999999996" customHeight="1" x14ac:dyDescent="0.2"/>
    <row r="28" spans="1:40" x14ac:dyDescent="0.2">
      <c r="A28" s="23" t="s">
        <v>124</v>
      </c>
      <c r="B28" s="128" t="s">
        <v>14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30"/>
    </row>
    <row r="29" spans="1:40" ht="35.1" customHeight="1" x14ac:dyDescent="0.2">
      <c r="A29" s="23"/>
      <c r="B29" s="123" t="s">
        <v>121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5"/>
    </row>
    <row r="31" spans="1:40" s="3" customFormat="1" ht="13.5" customHeight="1" x14ac:dyDescent="0.2">
      <c r="A31" s="2" t="s">
        <v>70</v>
      </c>
    </row>
    <row r="33" spans="2:29" ht="18" customHeight="1" x14ac:dyDescent="0.2">
      <c r="C33" s="76" t="s">
        <v>54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7"/>
      <c r="X33" s="107"/>
      <c r="Y33" s="107"/>
      <c r="Z33" s="107"/>
      <c r="AA33" s="107"/>
      <c r="AB33" s="107"/>
      <c r="AC33" s="26" t="s">
        <v>0</v>
      </c>
    </row>
    <row r="34" spans="2:29" ht="5.0999999999999996" customHeight="1" x14ac:dyDescent="0.2"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</row>
    <row r="35" spans="2:29" ht="18" customHeight="1" x14ac:dyDescent="0.2">
      <c r="B35" s="76" t="s">
        <v>55</v>
      </c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7"/>
      <c r="X35" s="107"/>
      <c r="Y35" s="107"/>
      <c r="Z35" s="107"/>
      <c r="AA35" s="107"/>
      <c r="AB35" s="107"/>
      <c r="AC35" s="26" t="s">
        <v>0</v>
      </c>
    </row>
    <row r="36" spans="2:29" ht="5.0999999999999996" customHeight="1" x14ac:dyDescent="0.2"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</row>
    <row r="37" spans="2:29" ht="18" customHeight="1" x14ac:dyDescent="0.2">
      <c r="C37" s="76" t="s">
        <v>49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7"/>
      <c r="X37" s="107"/>
      <c r="Y37" s="107"/>
      <c r="Z37" s="107"/>
      <c r="AA37" s="107"/>
      <c r="AB37" s="107"/>
      <c r="AC37" s="26" t="s">
        <v>0</v>
      </c>
    </row>
    <row r="38" spans="2:29" ht="5.0999999999999996" customHeight="1" x14ac:dyDescent="0.2"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</row>
    <row r="39" spans="2:29" ht="18" customHeight="1" x14ac:dyDescent="0.2">
      <c r="C39" s="118" t="s">
        <v>56</v>
      </c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9"/>
      <c r="X39" s="108">
        <f>ROUND(SUM(X33,X35,X37),0)</f>
        <v>0</v>
      </c>
      <c r="Y39" s="108"/>
      <c r="Z39" s="108"/>
      <c r="AA39" s="108"/>
      <c r="AB39" s="108"/>
      <c r="AC39" s="26" t="s">
        <v>0</v>
      </c>
    </row>
    <row r="41" spans="2:29" ht="18" customHeight="1" x14ac:dyDescent="0.2">
      <c r="C41" s="76" t="s">
        <v>53</v>
      </c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Z41" s="73">
        <f>AB11</f>
        <v>0</v>
      </c>
      <c r="AA41" s="73"/>
      <c r="AB41" s="73"/>
    </row>
    <row r="42" spans="2:29" ht="5.0999999999999996" customHeight="1" x14ac:dyDescent="0.2"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pans="2:29" ht="18" customHeight="1" x14ac:dyDescent="0.2">
      <c r="C43" s="76" t="s">
        <v>131</v>
      </c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Z43" s="73">
        <f>IF(AL11&gt;Z41*2,Z41*2,IF(AL11&lt;Z41*0.5,0,AL11))</f>
        <v>0</v>
      </c>
      <c r="AA43" s="73"/>
      <c r="AB43" s="73"/>
      <c r="AC43" s="26" t="s">
        <v>59</v>
      </c>
    </row>
    <row r="44" spans="2:29" ht="5.0999999999999996" customHeight="1" x14ac:dyDescent="0.2"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pans="2:29" ht="18" customHeight="1" x14ac:dyDescent="0.2">
      <c r="C45" s="76" t="s">
        <v>67</v>
      </c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7"/>
      <c r="X45" s="108">
        <f>_vst!F6</f>
        <v>0</v>
      </c>
      <c r="Y45" s="108"/>
      <c r="Z45" s="108"/>
      <c r="AA45" s="108"/>
      <c r="AB45" s="108"/>
      <c r="AC45" s="26" t="s">
        <v>0</v>
      </c>
    </row>
    <row r="46" spans="2:29" ht="5.0999999999999996" customHeight="1" x14ac:dyDescent="0.2"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</row>
    <row r="47" spans="2:29" ht="18" customHeight="1" x14ac:dyDescent="0.2">
      <c r="C47" s="118" t="s">
        <v>57</v>
      </c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9"/>
      <c r="X47" s="108">
        <f>IF(X39="",0,MIN(X39,X45))</f>
        <v>0</v>
      </c>
      <c r="Y47" s="108"/>
      <c r="Z47" s="108"/>
      <c r="AA47" s="108"/>
      <c r="AB47" s="108"/>
      <c r="AC47" s="26" t="s">
        <v>0</v>
      </c>
    </row>
    <row r="49" spans="1:38" x14ac:dyDescent="0.2">
      <c r="A49" s="2" t="s">
        <v>58</v>
      </c>
    </row>
    <row r="50" spans="1:38" x14ac:dyDescent="0.2">
      <c r="AJ50" s="33" t="str">
        <f>IF(_vst!K8=1,_vst!L8,"")</f>
        <v/>
      </c>
    </row>
    <row r="51" spans="1:38" ht="18" customHeight="1" x14ac:dyDescent="0.2">
      <c r="B51" s="109" t="s">
        <v>68</v>
      </c>
      <c r="C51" s="109"/>
      <c r="D51" s="109"/>
      <c r="E51" s="109"/>
      <c r="F51" s="109"/>
      <c r="G51" s="109"/>
      <c r="H51" s="110"/>
      <c r="I51" s="107"/>
      <c r="J51" s="107"/>
      <c r="K51" s="107"/>
      <c r="L51" s="107"/>
      <c r="M51" s="107"/>
      <c r="N51" s="26" t="s">
        <v>0</v>
      </c>
      <c r="O51" s="27" t="str">
        <f>IF(_vst!K3=1,_vst!L3,IF(_vst!K4=1,_vst!L4,""))</f>
        <v/>
      </c>
      <c r="AB51" s="76" t="s">
        <v>103</v>
      </c>
      <c r="AC51" s="76"/>
      <c r="AD51" s="76"/>
      <c r="AE51" s="76"/>
      <c r="AF51" s="76"/>
      <c r="AG51" s="76"/>
      <c r="AH51" s="76"/>
      <c r="AI51" s="77"/>
      <c r="AJ51" s="79"/>
      <c r="AK51" s="79"/>
    </row>
    <row r="52" spans="1:38" ht="5.0999999999999996" customHeight="1" x14ac:dyDescent="0.2"/>
    <row r="53" spans="1:38" ht="18" customHeight="1" x14ac:dyDescent="0.2">
      <c r="B53" s="109" t="s">
        <v>69</v>
      </c>
      <c r="C53" s="109"/>
      <c r="D53" s="109"/>
      <c r="E53" s="109"/>
      <c r="F53" s="109"/>
      <c r="G53" s="109"/>
      <c r="H53" s="110"/>
      <c r="I53" s="107"/>
      <c r="J53" s="107"/>
      <c r="K53" s="107"/>
      <c r="L53" s="107"/>
      <c r="M53" s="107"/>
      <c r="N53" s="26" t="s">
        <v>0</v>
      </c>
      <c r="AB53" s="76" t="s">
        <v>71</v>
      </c>
      <c r="AC53" s="76"/>
      <c r="AD53" s="76"/>
      <c r="AE53" s="76"/>
      <c r="AF53" s="76"/>
      <c r="AG53" s="76"/>
      <c r="AH53" s="76"/>
      <c r="AI53" s="77"/>
      <c r="AJ53" s="78">
        <f>IF(X47&lt;=0,0,I51/X47)</f>
        <v>0</v>
      </c>
      <c r="AK53" s="78"/>
      <c r="AL53" s="78"/>
    </row>
    <row r="54" spans="1:38" ht="5.0999999999999996" customHeight="1" x14ac:dyDescent="0.2"/>
    <row r="55" spans="1:38" ht="18" customHeight="1" x14ac:dyDescent="0.2">
      <c r="B55" s="109" t="s">
        <v>2</v>
      </c>
      <c r="C55" s="109"/>
      <c r="D55" s="109"/>
      <c r="E55" s="109"/>
      <c r="F55" s="109"/>
      <c r="G55" s="109"/>
      <c r="H55" s="110"/>
      <c r="I55" s="107"/>
      <c r="J55" s="107"/>
      <c r="K55" s="107"/>
      <c r="L55" s="107"/>
      <c r="M55" s="107"/>
      <c r="N55" s="26" t="s">
        <v>0</v>
      </c>
    </row>
    <row r="56" spans="1:38" ht="5.0999999999999996" customHeight="1" x14ac:dyDescent="0.2"/>
    <row r="57" spans="1:38" ht="18" customHeight="1" x14ac:dyDescent="0.2">
      <c r="B57" s="74" t="s">
        <v>50</v>
      </c>
      <c r="C57" s="74"/>
      <c r="D57" s="74"/>
      <c r="E57" s="74"/>
      <c r="F57" s="74"/>
      <c r="G57" s="74"/>
      <c r="H57" s="75"/>
      <c r="I57" s="108">
        <f>ROUND(SUM(I51,I53,I55),0)</f>
        <v>0</v>
      </c>
      <c r="J57" s="108"/>
      <c r="K57" s="108"/>
      <c r="L57" s="108"/>
      <c r="M57" s="108"/>
      <c r="N57" s="26" t="s">
        <v>0</v>
      </c>
      <c r="O57" s="27" t="str">
        <f>IF(_vst!K5=1,_vst!L5,"")</f>
        <v/>
      </c>
    </row>
    <row r="59" spans="1:38" x14ac:dyDescent="0.2">
      <c r="A59" s="2" t="s">
        <v>126</v>
      </c>
    </row>
    <row r="61" spans="1:38" ht="15" customHeight="1" x14ac:dyDescent="0.2">
      <c r="B61" s="72" t="s">
        <v>129</v>
      </c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70" t="s">
        <v>73</v>
      </c>
      <c r="N61" s="70"/>
      <c r="O61" s="70"/>
      <c r="P61" s="70" t="s">
        <v>1</v>
      </c>
      <c r="Q61" s="70"/>
      <c r="R61" s="70"/>
      <c r="T61" s="72" t="s">
        <v>130</v>
      </c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70" t="s">
        <v>73</v>
      </c>
      <c r="AF61" s="70"/>
      <c r="AG61" s="70"/>
      <c r="AH61" s="67" t="s">
        <v>0</v>
      </c>
      <c r="AI61" s="67"/>
      <c r="AJ61" s="67"/>
      <c r="AK61" s="67"/>
      <c r="AL61" s="67"/>
    </row>
    <row r="62" spans="1:38" ht="18" customHeight="1" x14ac:dyDescent="0.2"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>
        <v>2022</v>
      </c>
      <c r="N62" s="68"/>
      <c r="O62" s="68"/>
      <c r="P62" s="69">
        <v>0</v>
      </c>
      <c r="Q62" s="69"/>
      <c r="R62" s="69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>
        <v>2022</v>
      </c>
      <c r="AF62" s="68"/>
      <c r="AG62" s="68"/>
      <c r="AH62" s="71">
        <v>0</v>
      </c>
      <c r="AI62" s="71"/>
      <c r="AJ62" s="71"/>
      <c r="AK62" s="71"/>
      <c r="AL62" s="71"/>
    </row>
    <row r="63" spans="1:38" ht="18" customHeight="1" x14ac:dyDescent="0.2"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>
        <v>2023</v>
      </c>
      <c r="N63" s="68"/>
      <c r="O63" s="68"/>
      <c r="P63" s="69">
        <v>0</v>
      </c>
      <c r="Q63" s="69"/>
      <c r="R63" s="69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>
        <v>2023</v>
      </c>
      <c r="AF63" s="68"/>
      <c r="AG63" s="68"/>
      <c r="AH63" s="71">
        <v>0</v>
      </c>
      <c r="AI63" s="71"/>
      <c r="AJ63" s="71"/>
      <c r="AK63" s="71"/>
      <c r="AL63" s="71"/>
    </row>
    <row r="64" spans="1:38" ht="18" customHeight="1" x14ac:dyDescent="0.2"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>
        <v>2024</v>
      </c>
      <c r="N64" s="68"/>
      <c r="O64" s="68"/>
      <c r="P64" s="69">
        <v>0</v>
      </c>
      <c r="Q64" s="69"/>
      <c r="R64" s="69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>
        <v>2024</v>
      </c>
      <c r="AF64" s="68"/>
      <c r="AG64" s="68"/>
      <c r="AH64" s="71">
        <v>0</v>
      </c>
      <c r="AI64" s="71"/>
      <c r="AJ64" s="71"/>
      <c r="AK64" s="71"/>
      <c r="AL64" s="71"/>
    </row>
    <row r="66" spans="1:40" ht="15" customHeight="1" x14ac:dyDescent="0.2">
      <c r="B66" s="80" t="s">
        <v>128</v>
      </c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2"/>
      <c r="P66" s="70" t="s">
        <v>1</v>
      </c>
      <c r="Q66" s="70"/>
      <c r="R66" s="70"/>
      <c r="T66" s="80" t="s">
        <v>127</v>
      </c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2"/>
      <c r="AH66" s="67" t="s">
        <v>0</v>
      </c>
      <c r="AI66" s="67"/>
      <c r="AJ66" s="67"/>
      <c r="AK66" s="67"/>
      <c r="AL66" s="67"/>
    </row>
    <row r="67" spans="1:40" ht="18" customHeight="1" x14ac:dyDescent="0.2">
      <c r="B67" s="83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5"/>
      <c r="P67" s="98">
        <v>0</v>
      </c>
      <c r="Q67" s="99"/>
      <c r="R67" s="100"/>
      <c r="T67" s="83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5"/>
      <c r="AH67" s="89">
        <v>0</v>
      </c>
      <c r="AI67" s="90"/>
      <c r="AJ67" s="90"/>
      <c r="AK67" s="90"/>
      <c r="AL67" s="91"/>
    </row>
    <row r="68" spans="1:40" ht="18" customHeight="1" x14ac:dyDescent="0.2">
      <c r="B68" s="83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5"/>
      <c r="P68" s="101"/>
      <c r="Q68" s="102"/>
      <c r="R68" s="103"/>
      <c r="T68" s="83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5"/>
      <c r="AH68" s="92"/>
      <c r="AI68" s="93"/>
      <c r="AJ68" s="93"/>
      <c r="AK68" s="93"/>
      <c r="AL68" s="94"/>
    </row>
    <row r="69" spans="1:40" ht="18" customHeight="1" x14ac:dyDescent="0.2">
      <c r="B69" s="86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8"/>
      <c r="P69" s="104"/>
      <c r="Q69" s="105"/>
      <c r="R69" s="106"/>
      <c r="T69" s="86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8"/>
      <c r="AH69" s="95"/>
      <c r="AI69" s="96"/>
      <c r="AJ69" s="96"/>
      <c r="AK69" s="96"/>
      <c r="AL69" s="97"/>
    </row>
    <row r="71" spans="1:40" x14ac:dyDescent="0.2">
      <c r="A71" s="2" t="s">
        <v>122</v>
      </c>
    </row>
    <row r="73" spans="1:40" ht="114" customHeight="1" x14ac:dyDescent="0.2">
      <c r="A73" s="23" t="s">
        <v>60</v>
      </c>
      <c r="B73" s="134" t="s">
        <v>74</v>
      </c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</row>
    <row r="74" spans="1:40" ht="19.5" customHeight="1" x14ac:dyDescent="0.2">
      <c r="A74" s="23" t="s">
        <v>61</v>
      </c>
      <c r="B74" s="134" t="s">
        <v>75</v>
      </c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</row>
    <row r="75" spans="1:40" ht="28.5" customHeight="1" x14ac:dyDescent="0.2">
      <c r="A75" s="23" t="s">
        <v>62</v>
      </c>
      <c r="B75" s="134" t="s">
        <v>76</v>
      </c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</row>
    <row r="76" spans="1:40" ht="29.45" customHeight="1" x14ac:dyDescent="0.2">
      <c r="A76" s="23" t="s">
        <v>63</v>
      </c>
      <c r="B76" s="134" t="s">
        <v>91</v>
      </c>
      <c r="C76" s="135"/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</row>
    <row r="78" spans="1:40" s="3" customFormat="1" ht="18.75" customHeight="1" x14ac:dyDescent="0.2">
      <c r="A78" s="55" t="s">
        <v>123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10"/>
      <c r="AF78" s="10"/>
      <c r="AG78" s="11"/>
      <c r="AH78" s="11"/>
      <c r="AI78" s="11"/>
      <c r="AJ78" s="11"/>
      <c r="AK78" s="11"/>
      <c r="AL78" s="11"/>
      <c r="AM78" s="11"/>
      <c r="AN78" s="11"/>
    </row>
    <row r="80" spans="1:40" s="3" customFormat="1" ht="15" customHeight="1" x14ac:dyDescent="0.2">
      <c r="A80" s="63" t="s">
        <v>77</v>
      </c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5"/>
      <c r="R80" s="12"/>
      <c r="S80" s="66" t="s">
        <v>78</v>
      </c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</row>
    <row r="81" spans="1:35" s="3" customFormat="1" ht="15" customHeight="1" x14ac:dyDescent="0.2">
      <c r="A81" s="63" t="s">
        <v>79</v>
      </c>
      <c r="B81" s="64"/>
      <c r="C81" s="64"/>
      <c r="D81" s="64"/>
      <c r="E81" s="64"/>
      <c r="F81" s="64"/>
      <c r="G81" s="64"/>
      <c r="H81" s="64"/>
      <c r="I81" s="65"/>
      <c r="J81" s="63" t="s">
        <v>5</v>
      </c>
      <c r="K81" s="64"/>
      <c r="L81" s="65"/>
      <c r="M81" s="49" t="s">
        <v>80</v>
      </c>
      <c r="N81" s="50"/>
      <c r="O81" s="50"/>
      <c r="P81" s="50"/>
      <c r="Q81" s="51"/>
      <c r="R81" s="12"/>
      <c r="S81" s="63" t="s">
        <v>81</v>
      </c>
      <c r="T81" s="64"/>
      <c r="U81" s="64"/>
      <c r="V81" s="64"/>
      <c r="W81" s="64"/>
      <c r="X81" s="64"/>
      <c r="Y81" s="64"/>
      <c r="Z81" s="64"/>
      <c r="AA81" s="65"/>
      <c r="AB81" s="63" t="s">
        <v>5</v>
      </c>
      <c r="AC81" s="64"/>
      <c r="AD81" s="65"/>
      <c r="AE81" s="49" t="s">
        <v>80</v>
      </c>
      <c r="AF81" s="50"/>
      <c r="AG81" s="50"/>
      <c r="AH81" s="50"/>
      <c r="AI81" s="51"/>
    </row>
    <row r="82" spans="1:35" s="3" customFormat="1" ht="15" customHeight="1" x14ac:dyDescent="0.2">
      <c r="A82" s="57"/>
      <c r="B82" s="58"/>
      <c r="C82" s="58"/>
      <c r="D82" s="58"/>
      <c r="E82" s="58"/>
      <c r="F82" s="58"/>
      <c r="G82" s="58"/>
      <c r="H82" s="58"/>
      <c r="I82" s="59"/>
      <c r="J82" s="60"/>
      <c r="K82" s="61"/>
      <c r="L82" s="62"/>
      <c r="M82" s="52"/>
      <c r="N82" s="53"/>
      <c r="O82" s="53"/>
      <c r="P82" s="53"/>
      <c r="Q82" s="54"/>
      <c r="R82" s="12"/>
      <c r="S82" s="57"/>
      <c r="T82" s="58"/>
      <c r="U82" s="58"/>
      <c r="V82" s="58"/>
      <c r="W82" s="58"/>
      <c r="X82" s="58"/>
      <c r="Y82" s="58"/>
      <c r="Z82" s="58"/>
      <c r="AA82" s="59"/>
      <c r="AB82" s="60"/>
      <c r="AC82" s="61"/>
      <c r="AD82" s="62"/>
      <c r="AE82" s="52"/>
      <c r="AF82" s="53"/>
      <c r="AG82" s="53"/>
      <c r="AH82" s="53"/>
      <c r="AI82" s="54"/>
    </row>
    <row r="83" spans="1:35" s="3" customFormat="1" ht="15" customHeight="1" x14ac:dyDescent="0.2">
      <c r="A83" s="57"/>
      <c r="B83" s="58"/>
      <c r="C83" s="58"/>
      <c r="D83" s="58"/>
      <c r="E83" s="58"/>
      <c r="F83" s="58"/>
      <c r="G83" s="58"/>
      <c r="H83" s="58"/>
      <c r="I83" s="59"/>
      <c r="J83" s="60"/>
      <c r="K83" s="61"/>
      <c r="L83" s="62"/>
      <c r="M83" s="52"/>
      <c r="N83" s="53"/>
      <c r="O83" s="53"/>
      <c r="P83" s="53"/>
      <c r="Q83" s="54"/>
      <c r="R83" s="12"/>
      <c r="S83" s="57"/>
      <c r="T83" s="58"/>
      <c r="U83" s="58"/>
      <c r="V83" s="58"/>
      <c r="W83" s="58"/>
      <c r="X83" s="58"/>
      <c r="Y83" s="58"/>
      <c r="Z83" s="58"/>
      <c r="AA83" s="59"/>
      <c r="AB83" s="60"/>
      <c r="AC83" s="61"/>
      <c r="AD83" s="62"/>
      <c r="AE83" s="52"/>
      <c r="AF83" s="53"/>
      <c r="AG83" s="53"/>
      <c r="AH83" s="53"/>
      <c r="AI83" s="54"/>
    </row>
    <row r="84" spans="1:35" s="3" customFormat="1" ht="15" customHeight="1" x14ac:dyDescent="0.2">
      <c r="A84" s="57"/>
      <c r="B84" s="58"/>
      <c r="C84" s="58"/>
      <c r="D84" s="58"/>
      <c r="E84" s="58"/>
      <c r="F84" s="58"/>
      <c r="G84" s="58"/>
      <c r="H84" s="58"/>
      <c r="I84" s="59"/>
      <c r="J84" s="60"/>
      <c r="K84" s="61"/>
      <c r="L84" s="62"/>
      <c r="M84" s="52"/>
      <c r="N84" s="53"/>
      <c r="O84" s="53"/>
      <c r="P84" s="53"/>
      <c r="Q84" s="54"/>
      <c r="R84" s="12"/>
      <c r="S84" s="57"/>
      <c r="T84" s="58"/>
      <c r="U84" s="58"/>
      <c r="V84" s="58"/>
      <c r="W84" s="58"/>
      <c r="X84" s="58"/>
      <c r="Y84" s="58"/>
      <c r="Z84" s="58"/>
      <c r="AA84" s="59"/>
      <c r="AB84" s="60"/>
      <c r="AC84" s="61"/>
      <c r="AD84" s="62"/>
      <c r="AE84" s="52"/>
      <c r="AF84" s="53"/>
      <c r="AG84" s="53"/>
      <c r="AH84" s="53"/>
      <c r="AI84" s="54"/>
    </row>
    <row r="85" spans="1:35" s="3" customFormat="1" ht="15" customHeight="1" x14ac:dyDescent="0.2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9"/>
      <c r="N85" s="29"/>
      <c r="O85" s="29"/>
      <c r="P85" s="29"/>
      <c r="Q85" s="29"/>
      <c r="R85" s="12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9"/>
      <c r="AF85" s="29"/>
      <c r="AG85" s="29"/>
      <c r="AH85" s="29"/>
      <c r="AI85" s="29"/>
    </row>
    <row r="86" spans="1:35" s="3" customFormat="1" x14ac:dyDescent="0.2"/>
    <row r="87" spans="1:35" s="3" customFormat="1" ht="17.25" customHeight="1" x14ac:dyDescent="0.2">
      <c r="A87" s="55" t="s">
        <v>132</v>
      </c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</row>
    <row r="88" spans="1:35" s="3" customFormat="1" x14ac:dyDescent="0.2"/>
    <row r="89" spans="1:35" s="3" customFormat="1" ht="15" customHeight="1" x14ac:dyDescent="0.2">
      <c r="A89" s="47" t="s">
        <v>82</v>
      </c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8"/>
      <c r="N89" s="48"/>
      <c r="O89" s="48"/>
      <c r="P89" s="49" t="s">
        <v>83</v>
      </c>
      <c r="Q89" s="50"/>
      <c r="R89" s="50"/>
      <c r="S89" s="50"/>
      <c r="T89" s="51"/>
      <c r="U89" s="47" t="s">
        <v>84</v>
      </c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8"/>
      <c r="AH89" s="48"/>
      <c r="AI89" s="48"/>
    </row>
    <row r="90" spans="1:35" s="3" customFormat="1" ht="15" customHeight="1" x14ac:dyDescent="0.2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6"/>
      <c r="Q90" s="46"/>
      <c r="R90" s="46"/>
      <c r="S90" s="46"/>
      <c r="T90" s="46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</row>
    <row r="91" spans="1:35" s="3" customFormat="1" ht="15" customHeight="1" x14ac:dyDescent="0.2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6"/>
      <c r="Q91" s="46"/>
      <c r="R91" s="46"/>
      <c r="S91" s="46"/>
      <c r="T91" s="46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</row>
    <row r="92" spans="1:35" s="3" customFormat="1" ht="15" customHeight="1" x14ac:dyDescent="0.2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6"/>
      <c r="Q92" s="46"/>
      <c r="R92" s="46"/>
      <c r="S92" s="46"/>
      <c r="T92" s="46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</row>
    <row r="93" spans="1:35" s="3" customFormat="1" ht="15" customHeight="1" x14ac:dyDescent="0.2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6"/>
      <c r="Q93" s="46"/>
      <c r="R93" s="46"/>
      <c r="S93" s="46"/>
      <c r="T93" s="46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</row>
    <row r="94" spans="1:35" s="3" customFormat="1" ht="15" customHeight="1" x14ac:dyDescent="0.2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6"/>
      <c r="Q94" s="46"/>
      <c r="R94" s="46"/>
      <c r="S94" s="46"/>
      <c r="T94" s="46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</row>
    <row r="95" spans="1:35" s="3" customFormat="1" ht="15" customHeight="1" x14ac:dyDescent="0.2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1"/>
      <c r="Q95" s="31"/>
      <c r="R95" s="31"/>
      <c r="S95" s="31"/>
      <c r="T95" s="31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</row>
    <row r="96" spans="1:35" s="3" customFormat="1" ht="15" customHeight="1" x14ac:dyDescent="0.2">
      <c r="B96" s="34" t="str">
        <f>IF(_vst!K11=1,_vst!L6,"")</f>
        <v/>
      </c>
    </row>
    <row r="97" spans="1:40" s="13" customFormat="1" ht="15" customHeight="1" x14ac:dyDescent="0.2">
      <c r="A97" s="5" t="s">
        <v>85</v>
      </c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"/>
      <c r="P97" s="5" t="s">
        <v>86</v>
      </c>
      <c r="Q97" s="39"/>
      <c r="R97" s="38"/>
      <c r="S97" s="38"/>
      <c r="T97" s="38"/>
      <c r="U97" s="38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</row>
    <row r="98" spans="1:40" s="3" customFormat="1" ht="8.1" customHeight="1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</row>
    <row r="99" spans="1:40" s="3" customFormat="1" ht="24" customHeight="1" x14ac:dyDescent="0.2">
      <c r="A99" s="40" t="s">
        <v>87</v>
      </c>
      <c r="B99" s="41"/>
      <c r="C99" s="41"/>
      <c r="D99" s="41"/>
      <c r="E99" s="41"/>
      <c r="F99" s="41"/>
      <c r="G99" s="41"/>
      <c r="H99" s="41"/>
      <c r="I99" s="42"/>
      <c r="J99" s="40" t="s">
        <v>88</v>
      </c>
      <c r="K99" s="41"/>
      <c r="L99" s="41"/>
      <c r="M99" s="41"/>
      <c r="N99" s="41"/>
      <c r="O99" s="41"/>
      <c r="P99" s="41"/>
      <c r="Q99" s="43" t="s">
        <v>89</v>
      </c>
      <c r="R99" s="43"/>
      <c r="S99" s="43"/>
      <c r="T99" s="43"/>
      <c r="U99" s="43"/>
      <c r="V99" s="43"/>
      <c r="W99" s="43"/>
      <c r="X99" s="43"/>
      <c r="Y99" s="44"/>
      <c r="Z99" s="44"/>
      <c r="AA99" s="44"/>
      <c r="AB99" s="44"/>
      <c r="AC99" s="44"/>
      <c r="AD99" s="44"/>
    </row>
    <row r="100" spans="1:40" s="3" customFormat="1" ht="36" customHeight="1" x14ac:dyDescent="0.2">
      <c r="A100" s="35"/>
      <c r="B100" s="36"/>
      <c r="C100" s="36"/>
      <c r="D100" s="36"/>
      <c r="E100" s="36"/>
      <c r="F100" s="36"/>
      <c r="G100" s="36"/>
      <c r="H100" s="36"/>
      <c r="I100" s="36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40" s="3" customFormat="1" ht="36" customHeight="1" x14ac:dyDescent="0.2">
      <c r="A101" s="35"/>
      <c r="B101" s="36"/>
      <c r="C101" s="36"/>
      <c r="D101" s="36"/>
      <c r="E101" s="36"/>
      <c r="F101" s="36"/>
      <c r="G101" s="36"/>
      <c r="H101" s="36"/>
      <c r="I101" s="36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40" s="3" customFormat="1" ht="36" customHeight="1" x14ac:dyDescent="0.2">
      <c r="A102" s="35"/>
      <c r="B102" s="36"/>
      <c r="C102" s="36"/>
      <c r="D102" s="36"/>
      <c r="E102" s="36"/>
      <c r="F102" s="36"/>
      <c r="G102" s="36"/>
      <c r="H102" s="36"/>
      <c r="I102" s="36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40" s="3" customFormat="1" x14ac:dyDescent="0.2">
      <c r="A103" s="3" t="s">
        <v>90</v>
      </c>
    </row>
    <row r="104" spans="1:40" s="3" customFormat="1" x14ac:dyDescent="0.2"/>
  </sheetData>
  <sheetProtection algorithmName="SHA-512" hashValue="WjI108zLv35iWiZorjzXcQC89nv3Uqv8SRuCBq1BkXcfzWGmkvsuW1Wxgvx6l1T/Nw+Af806/I+3FJrFZQeEGQ==" saltValue="GavN6d/fVNLHpoYRhREwfw==" spinCount="100000" sheet="1" formatRows="0" selectLockedCells="1"/>
  <mergeCells count="135">
    <mergeCell ref="B76:AL76"/>
    <mergeCell ref="B16:AN16"/>
    <mergeCell ref="B74:AL74"/>
    <mergeCell ref="B75:AL75"/>
    <mergeCell ref="X33:AB33"/>
    <mergeCell ref="X35:AB35"/>
    <mergeCell ref="C33:W33"/>
    <mergeCell ref="B35:W35"/>
    <mergeCell ref="B53:H53"/>
    <mergeCell ref="X37:AB37"/>
    <mergeCell ref="C37:W37"/>
    <mergeCell ref="B22:AN22"/>
    <mergeCell ref="B28:AN28"/>
    <mergeCell ref="B29:AN29"/>
    <mergeCell ref="B23:AN23"/>
    <mergeCell ref="C45:W45"/>
    <mergeCell ref="X45:AB45"/>
    <mergeCell ref="C47:W47"/>
    <mergeCell ref="X47:AB47"/>
    <mergeCell ref="C41:W41"/>
    <mergeCell ref="Z41:AB41"/>
    <mergeCell ref="C43:W43"/>
    <mergeCell ref="B73:AL73"/>
    <mergeCell ref="AH62:AL62"/>
    <mergeCell ref="A5:AD5"/>
    <mergeCell ref="B7:G7"/>
    <mergeCell ref="A8:AN8"/>
    <mergeCell ref="C39:W39"/>
    <mergeCell ref="X39:AB39"/>
    <mergeCell ref="B11:F11"/>
    <mergeCell ref="W11:AA11"/>
    <mergeCell ref="AB11:AD11"/>
    <mergeCell ref="B17:AN17"/>
    <mergeCell ref="G11:S11"/>
    <mergeCell ref="AF11:AK11"/>
    <mergeCell ref="AL11:AN11"/>
    <mergeCell ref="B25:AN25"/>
    <mergeCell ref="B26:AN26"/>
    <mergeCell ref="B19:AN19"/>
    <mergeCell ref="B20:AN20"/>
    <mergeCell ref="B13:AN13"/>
    <mergeCell ref="B14:AN14"/>
    <mergeCell ref="P66:R66"/>
    <mergeCell ref="AH66:AL66"/>
    <mergeCell ref="B61:L64"/>
    <mergeCell ref="T61:AD64"/>
    <mergeCell ref="Z43:AB43"/>
    <mergeCell ref="B57:H57"/>
    <mergeCell ref="AB53:AI53"/>
    <mergeCell ref="AJ53:AL53"/>
    <mergeCell ref="AB51:AI51"/>
    <mergeCell ref="AJ51:AK51"/>
    <mergeCell ref="T66:AG69"/>
    <mergeCell ref="AH67:AL69"/>
    <mergeCell ref="B66:O69"/>
    <mergeCell ref="P67:R69"/>
    <mergeCell ref="I51:M51"/>
    <mergeCell ref="I53:M53"/>
    <mergeCell ref="I55:M55"/>
    <mergeCell ref="I57:M57"/>
    <mergeCell ref="B51:H51"/>
    <mergeCell ref="B55:H55"/>
    <mergeCell ref="AE61:AG61"/>
    <mergeCell ref="AE62:AG62"/>
    <mergeCell ref="AE63:AG63"/>
    <mergeCell ref="AE64:AG64"/>
    <mergeCell ref="AH61:AL61"/>
    <mergeCell ref="M62:O62"/>
    <mergeCell ref="M63:O63"/>
    <mergeCell ref="M64:O64"/>
    <mergeCell ref="P62:R62"/>
    <mergeCell ref="P63:R63"/>
    <mergeCell ref="P64:R64"/>
    <mergeCell ref="M61:O61"/>
    <mergeCell ref="P61:R61"/>
    <mergeCell ref="AH63:AL63"/>
    <mergeCell ref="AH64:AL64"/>
    <mergeCell ref="M83:Q83"/>
    <mergeCell ref="AE83:AI83"/>
    <mergeCell ref="A78:AD78"/>
    <mergeCell ref="A80:Q80"/>
    <mergeCell ref="S80:AI80"/>
    <mergeCell ref="M81:Q81"/>
    <mergeCell ref="AE81:AI81"/>
    <mergeCell ref="A81:I81"/>
    <mergeCell ref="A82:I82"/>
    <mergeCell ref="A83:I83"/>
    <mergeCell ref="J81:L81"/>
    <mergeCell ref="J82:L82"/>
    <mergeCell ref="J83:L83"/>
    <mergeCell ref="S81:AA81"/>
    <mergeCell ref="S82:AA82"/>
    <mergeCell ref="S83:AA83"/>
    <mergeCell ref="AB81:AD81"/>
    <mergeCell ref="AB82:AD82"/>
    <mergeCell ref="AB83:AD83"/>
    <mergeCell ref="M82:Q82"/>
    <mergeCell ref="AE82:AI82"/>
    <mergeCell ref="A89:O89"/>
    <mergeCell ref="P89:T89"/>
    <mergeCell ref="U89:AI89"/>
    <mergeCell ref="A90:O90"/>
    <mergeCell ref="P90:T90"/>
    <mergeCell ref="U90:AI90"/>
    <mergeCell ref="M84:Q84"/>
    <mergeCell ref="AE84:AI84"/>
    <mergeCell ref="A87:W87"/>
    <mergeCell ref="A84:I84"/>
    <mergeCell ref="J84:L84"/>
    <mergeCell ref="S84:AA84"/>
    <mergeCell ref="AB84:AD84"/>
    <mergeCell ref="A93:O93"/>
    <mergeCell ref="P93:T93"/>
    <mergeCell ref="U93:AI93"/>
    <mergeCell ref="A94:O94"/>
    <mergeCell ref="P94:T94"/>
    <mergeCell ref="U94:AI94"/>
    <mergeCell ref="A91:O91"/>
    <mergeCell ref="P91:T91"/>
    <mergeCell ref="U91:AI91"/>
    <mergeCell ref="A92:O92"/>
    <mergeCell ref="P92:T92"/>
    <mergeCell ref="U92:AI92"/>
    <mergeCell ref="A100:I100"/>
    <mergeCell ref="J100:P100"/>
    <mergeCell ref="Q100:AD102"/>
    <mergeCell ref="A101:I101"/>
    <mergeCell ref="J101:P101"/>
    <mergeCell ref="A102:I102"/>
    <mergeCell ref="J102:P102"/>
    <mergeCell ref="B97:N97"/>
    <mergeCell ref="Q97:U97"/>
    <mergeCell ref="A99:I99"/>
    <mergeCell ref="J99:P99"/>
    <mergeCell ref="Q99:AD99"/>
  </mergeCells>
  <conditionalFormatting sqref="G11:S11">
    <cfRule type="expression" dxfId="0" priority="1">
      <formula>AND($A$5&lt;&gt;"",B11="")</formula>
    </cfRule>
  </conditionalFormatting>
  <dataValidations count="2">
    <dataValidation type="list" allowBlank="1" showInputMessage="1" showErrorMessage="1" sqref="G11 T11" xr:uid="{00000000-0002-0000-0000-000000000000}">
      <formula1>zaměření</formula1>
    </dataValidation>
    <dataValidation type="list" allowBlank="1" showInputMessage="1" showErrorMessage="1" sqref="AJ51:AK51" xr:uid="{00000000-0002-0000-0000-000001000000}">
      <formula1>splatnost</formula1>
    </dataValidation>
  </dataValidations>
  <pageMargins left="0.7" right="0.7" top="0.78740157499999996" bottom="0.78740157499999996" header="0.3" footer="0.3"/>
  <pageSetup paperSize="9" scale="88" orientation="landscape" r:id="rId1"/>
  <headerFooter>
    <oddFooter>&amp;L&amp;6verze šablony 1.0&amp;C&amp;"Arial,Obyčejné"&amp;9&amp;P.</oddFooter>
  </headerFooter>
  <rowBreaks count="3" manualBreakCount="3">
    <brk id="30" max="39" man="1"/>
    <brk id="70" max="39" man="1"/>
    <brk id="85" max="39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_vst!$N$1:$N$4</xm:f>
          </x14:formula1>
          <xm:sqref>M62:O62 AE62:AG62</xm:sqref>
        </x14:dataValidation>
        <x14:dataValidation type="list" allowBlank="1" showInputMessage="1" showErrorMessage="1" xr:uid="{00000000-0002-0000-0000-000003000000}">
          <x14:formula1>
            <xm:f>_vst!$N$2:$N$5</xm:f>
          </x14:formula1>
          <xm:sqref>M63:O63 AE63:AG63</xm:sqref>
        </x14:dataValidation>
        <x14:dataValidation type="list" allowBlank="1" showInputMessage="1" showErrorMessage="1" xr:uid="{00000000-0002-0000-0000-000004000000}">
          <x14:formula1>
            <xm:f>_vst!$N$3:$N$6</xm:f>
          </x14:formula1>
          <xm:sqref>M64:O64 AE64:AG64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5"/>
  <sheetViews>
    <sheetView workbookViewId="0">
      <selection activeCell="B1" sqref="B1:N1048576"/>
    </sheetView>
  </sheetViews>
  <sheetFormatPr defaultRowHeight="15" x14ac:dyDescent="0.25"/>
  <cols>
    <col min="1" max="1" width="22.28515625" customWidth="1"/>
    <col min="2" max="14" width="22.28515625" hidden="1" customWidth="1"/>
    <col min="15" max="15" width="22.28515625" customWidth="1"/>
  </cols>
  <sheetData>
    <row r="1" spans="2:14" x14ac:dyDescent="0.25">
      <c r="B1" s="6" t="s">
        <v>15</v>
      </c>
      <c r="C1" s="8" t="s">
        <v>52</v>
      </c>
      <c r="D1" s="8" t="s">
        <v>72</v>
      </c>
      <c r="E1" s="19" t="s">
        <v>92</v>
      </c>
      <c r="F1" s="18"/>
      <c r="G1" s="19" t="s">
        <v>101</v>
      </c>
      <c r="H1" s="18"/>
      <c r="I1" s="18"/>
      <c r="J1" s="19" t="s">
        <v>97</v>
      </c>
      <c r="K1" s="20">
        <f>SUM(K2:K5)</f>
        <v>0</v>
      </c>
      <c r="L1" s="19" t="s">
        <v>96</v>
      </c>
      <c r="N1">
        <v>2021</v>
      </c>
    </row>
    <row r="2" spans="2:14" x14ac:dyDescent="0.25">
      <c r="B2" s="7" t="s">
        <v>16</v>
      </c>
      <c r="C2" t="s">
        <v>51</v>
      </c>
      <c r="D2">
        <v>1</v>
      </c>
      <c r="E2" s="18" t="s">
        <v>94</v>
      </c>
      <c r="F2" s="18">
        <v>1</v>
      </c>
      <c r="G2" s="3" t="s">
        <v>108</v>
      </c>
      <c r="H2" s="32">
        <v>500000</v>
      </c>
      <c r="I2" s="16">
        <f>H2/1000000</f>
        <v>0.5</v>
      </c>
      <c r="J2" s="18" t="s">
        <v>98</v>
      </c>
      <c r="K2" s="20">
        <f>IF(Popis_projektu!AB11="",0,IF(OR(Popis_projektu!AB11&lt;_vst!F2,Popis_projektu!AB11&gt;_vst!F3),1,0))</f>
        <v>0</v>
      </c>
      <c r="L2" s="18" t="str">
        <f>CONCATENATE("Výkon FVE musí být v rozsahu ",_vst!F2," - ",_vst!F3," kWp")</f>
        <v>Výkon FVE musí být v rozsahu 1 - 50 kWp</v>
      </c>
      <c r="N2">
        <v>2022</v>
      </c>
    </row>
    <row r="3" spans="2:14" x14ac:dyDescent="0.25">
      <c r="B3" s="7" t="s">
        <v>17</v>
      </c>
      <c r="C3" t="s">
        <v>112</v>
      </c>
      <c r="D3">
        <v>2</v>
      </c>
      <c r="E3" s="18" t="s">
        <v>95</v>
      </c>
      <c r="F3" s="18">
        <v>50</v>
      </c>
      <c r="G3" s="3" t="s">
        <v>109</v>
      </c>
      <c r="H3" s="32">
        <v>3000000</v>
      </c>
      <c r="I3" s="16">
        <f>H3/1000000</f>
        <v>3</v>
      </c>
      <c r="J3" s="18" t="s">
        <v>99</v>
      </c>
      <c r="K3" s="20">
        <f>IF(Popis_projektu!I51="",0,IF(OR(Popis_projektu!I51&lt;_vst!H2,Popis_projektu!I51&gt;_vst!H3),1,0))</f>
        <v>0</v>
      </c>
      <c r="L3" s="18" t="str">
        <f>CONCATENATE("Výše úvěru NRB musí být v rozmezí ",_vst!I2," - ",_vst!I3," mil. Kč")</f>
        <v>Výše úvěru NRB musí být v rozmezí 0,5 - 3 mil. Kč</v>
      </c>
      <c r="N3">
        <v>2023</v>
      </c>
    </row>
    <row r="4" spans="2:14" x14ac:dyDescent="0.25">
      <c r="B4" s="7" t="s">
        <v>18</v>
      </c>
      <c r="D4">
        <v>3</v>
      </c>
      <c r="E4" s="3" t="s">
        <v>65</v>
      </c>
      <c r="F4" s="32">
        <f>IF(Popis_projektu!Z41=0,0,(-1283*LN(Popis_projektu!Z41)+32182)*Popis_projektu!Z41)</f>
        <v>0</v>
      </c>
      <c r="G4" s="18" t="s">
        <v>93</v>
      </c>
      <c r="H4" s="17">
        <v>0.9</v>
      </c>
      <c r="I4" s="17"/>
      <c r="J4" s="18" t="s">
        <v>100</v>
      </c>
      <c r="K4" s="20">
        <f>IF(Popis_projektu!AJ53&gt;_vst!H4,1,0)</f>
        <v>0</v>
      </c>
      <c r="L4" s="18" t="str">
        <f>CONCATENATE("Úvěr nesmí překročit ",ROUNDDOWN(_vst!H5,0)," Kč (90 % způsob. výdajů)")</f>
        <v>Úvěr nesmí překročit 0 Kč (90 % způsob. výdajů)</v>
      </c>
      <c r="N4">
        <v>2024</v>
      </c>
    </row>
    <row r="5" spans="2:14" x14ac:dyDescent="0.25">
      <c r="B5" s="7" t="s">
        <v>19</v>
      </c>
      <c r="D5">
        <v>4</v>
      </c>
      <c r="E5" s="18" t="s">
        <v>66</v>
      </c>
      <c r="F5" s="32">
        <f>IF(Popis_projektu!Z43=0,0,(-1230*LN(Popis_projektu!Z43)+25460)*Popis_projektu!Z43)</f>
        <v>0</v>
      </c>
      <c r="G5" s="18" t="s">
        <v>110</v>
      </c>
      <c r="H5" s="15">
        <f>Popis_projektu!X47*0.9</f>
        <v>0</v>
      </c>
      <c r="I5" s="18"/>
      <c r="J5" s="18" t="s">
        <v>102</v>
      </c>
      <c r="K5" s="20">
        <f>IF(Popis_projektu!X39=0,0,IF(Popis_projektu!I57&lt;&gt;Popis_projektu!X39,1,0))</f>
        <v>0</v>
      </c>
      <c r="L5" s="18" t="str">
        <f>CONCATENATE("Z výdajů projektu zbývá zařadit ",_vst!H6," Kč")</f>
        <v>Z výdajů projektu zbývá zařadit 0 Kč</v>
      </c>
      <c r="N5">
        <v>2025</v>
      </c>
    </row>
    <row r="6" spans="2:14" x14ac:dyDescent="0.25">
      <c r="B6" s="7" t="s">
        <v>20</v>
      </c>
      <c r="D6">
        <v>5</v>
      </c>
      <c r="E6" s="18" t="s">
        <v>3</v>
      </c>
      <c r="F6" s="32">
        <f>ROUNDDOWN(SUM(F4:F5),0)</f>
        <v>0</v>
      </c>
      <c r="G6" s="21" t="s">
        <v>104</v>
      </c>
      <c r="H6" s="22">
        <f>Popis_projektu!X39-SUM(Popis_projektu!I51,Popis_projektu!I53,Popis_projektu!I55)</f>
        <v>0</v>
      </c>
      <c r="I6" s="21"/>
      <c r="J6" s="21" t="s">
        <v>111</v>
      </c>
      <c r="K6" s="20">
        <f>IF(AND(Popis_projektu!G11=_vst!C2,Popis_projektu!AB11&gt;0,Popis_projektu!AL11&gt;0,Popis_projektu!AL11&lt;&gt;Popis_projektu!Z43),1,0)</f>
        <v>0</v>
      </c>
      <c r="L6" s="21" t="s">
        <v>107</v>
      </c>
      <c r="N6">
        <v>2026</v>
      </c>
    </row>
    <row r="7" spans="2:14" x14ac:dyDescent="0.25">
      <c r="B7" s="7" t="s">
        <v>21</v>
      </c>
      <c r="D7">
        <v>6</v>
      </c>
      <c r="J7" s="18" t="s">
        <v>116</v>
      </c>
      <c r="K7" s="20">
        <f>IF(AND(Popis_projektu!G11=_vst!C3,Popis_projektu!AB11&lt;&gt;"",Popis_projektu!AL11=""),1,0)</f>
        <v>0</v>
      </c>
      <c r="L7" s="18" t="s">
        <v>113</v>
      </c>
    </row>
    <row r="8" spans="2:14" x14ac:dyDescent="0.25">
      <c r="B8" s="7" t="s">
        <v>22</v>
      </c>
      <c r="D8">
        <v>7</v>
      </c>
      <c r="J8" s="18" t="s">
        <v>115</v>
      </c>
      <c r="K8" s="20">
        <f>IF(AND(Popis_projektu!A5&lt;&gt;"",Popis_projektu!AJ51=""),1,0)</f>
        <v>0</v>
      </c>
      <c r="L8" s="18" t="s">
        <v>114</v>
      </c>
    </row>
    <row r="9" spans="2:14" x14ac:dyDescent="0.25">
      <c r="B9" s="7" t="s">
        <v>23</v>
      </c>
      <c r="D9">
        <v>8</v>
      </c>
      <c r="J9" s="18"/>
    </row>
    <row r="10" spans="2:14" x14ac:dyDescent="0.25">
      <c r="B10" s="7" t="s">
        <v>24</v>
      </c>
      <c r="D10">
        <v>9</v>
      </c>
    </row>
    <row r="11" spans="2:14" x14ac:dyDescent="0.25">
      <c r="B11" s="7" t="s">
        <v>16</v>
      </c>
      <c r="D11">
        <v>10</v>
      </c>
      <c r="J11" s="24" t="s">
        <v>105</v>
      </c>
      <c r="K11" s="25">
        <f>IF(Popis_projektu!A5="",0,IF(OR(Popis_projektu!B7="",Popis_projektu!G11="",Popis_projektu!AB11="",Popis_projektu!B17="",Popis_projektu!B20="",Popis_projektu!B23="",Popis_projektu!B26="",Popis_projektu!B29="",Popis_projektu!X39&lt;=0,Popis_projektu!AJ51="",Popis_projektu!P62&lt;=0,Popis_projektu!P63&lt;=0,Popis_projektu!P64&lt;=0,Popis_projektu!AH62&lt;=0,Popis_projektu!AH62&lt;=0,Popis_projektu!AH63&lt;=0,Popis_projektu!AH64&lt;=0,Popis_projektu!P67&lt;=0,Popis_projektu!AH67&lt;=0,_vst!K1&gt;0),1,0))</f>
        <v>0</v>
      </c>
    </row>
    <row r="12" spans="2:14" x14ac:dyDescent="0.25">
      <c r="B12" s="7" t="s">
        <v>25</v>
      </c>
      <c r="D12">
        <v>11</v>
      </c>
    </row>
    <row r="13" spans="2:14" x14ac:dyDescent="0.25">
      <c r="B13" s="7" t="s">
        <v>26</v>
      </c>
      <c r="D13">
        <v>12</v>
      </c>
    </row>
    <row r="14" spans="2:14" x14ac:dyDescent="0.25">
      <c r="B14" s="7" t="s">
        <v>27</v>
      </c>
      <c r="D14">
        <v>13</v>
      </c>
    </row>
    <row r="15" spans="2:14" x14ac:dyDescent="0.25">
      <c r="B15" s="7" t="s">
        <v>28</v>
      </c>
      <c r="D15">
        <v>14</v>
      </c>
    </row>
    <row r="16" spans="2:14" x14ac:dyDescent="0.25">
      <c r="B16" s="7" t="s">
        <v>29</v>
      </c>
      <c r="D16">
        <v>15</v>
      </c>
    </row>
    <row r="17" spans="2:2" x14ac:dyDescent="0.25">
      <c r="B17" s="7" t="s">
        <v>30</v>
      </c>
    </row>
    <row r="18" spans="2:2" x14ac:dyDescent="0.25">
      <c r="B18" s="7" t="s">
        <v>31</v>
      </c>
    </row>
    <row r="19" spans="2:2" x14ac:dyDescent="0.25">
      <c r="B19" s="7" t="s">
        <v>32</v>
      </c>
    </row>
    <row r="20" spans="2:2" x14ac:dyDescent="0.25">
      <c r="B20" s="7" t="s">
        <v>33</v>
      </c>
    </row>
    <row r="21" spans="2:2" x14ac:dyDescent="0.25">
      <c r="B21" s="7" t="s">
        <v>34</v>
      </c>
    </row>
    <row r="22" spans="2:2" x14ac:dyDescent="0.25">
      <c r="B22" s="7" t="s">
        <v>35</v>
      </c>
    </row>
    <row r="23" spans="2:2" x14ac:dyDescent="0.25">
      <c r="B23" s="7" t="s">
        <v>36</v>
      </c>
    </row>
    <row r="24" spans="2:2" x14ac:dyDescent="0.25">
      <c r="B24" s="7" t="s">
        <v>37</v>
      </c>
    </row>
    <row r="25" spans="2:2" x14ac:dyDescent="0.25">
      <c r="B25" s="7" t="s">
        <v>38</v>
      </c>
    </row>
    <row r="26" spans="2:2" x14ac:dyDescent="0.25">
      <c r="B26" s="7" t="s">
        <v>39</v>
      </c>
    </row>
    <row r="27" spans="2:2" x14ac:dyDescent="0.25">
      <c r="B27" s="7" t="s">
        <v>40</v>
      </c>
    </row>
    <row r="28" spans="2:2" x14ac:dyDescent="0.25">
      <c r="B28" s="7" t="s">
        <v>41</v>
      </c>
    </row>
    <row r="29" spans="2:2" x14ac:dyDescent="0.25">
      <c r="B29" s="7" t="s">
        <v>42</v>
      </c>
    </row>
    <row r="30" spans="2:2" x14ac:dyDescent="0.25">
      <c r="B30" s="7" t="s">
        <v>43</v>
      </c>
    </row>
    <row r="31" spans="2:2" x14ac:dyDescent="0.25">
      <c r="B31" s="7" t="s">
        <v>44</v>
      </c>
    </row>
    <row r="32" spans="2:2" x14ac:dyDescent="0.25">
      <c r="B32" s="7" t="s">
        <v>45</v>
      </c>
    </row>
    <row r="33" spans="2:2" x14ac:dyDescent="0.25">
      <c r="B33" s="7" t="s">
        <v>46</v>
      </c>
    </row>
    <row r="34" spans="2:2" x14ac:dyDescent="0.25">
      <c r="B34" s="7" t="s">
        <v>47</v>
      </c>
    </row>
    <row r="35" spans="2:2" x14ac:dyDescent="0.25">
      <c r="B35" s="7" t="s">
        <v>48</v>
      </c>
    </row>
  </sheetData>
  <sheetProtection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16"/>
  <sheetViews>
    <sheetView workbookViewId="0">
      <selection activeCell="D23" sqref="D23"/>
    </sheetView>
  </sheetViews>
  <sheetFormatPr defaultRowHeight="15" x14ac:dyDescent="0.25"/>
  <cols>
    <col min="1" max="1" width="11.7109375" customWidth="1"/>
  </cols>
  <sheetData>
    <row r="2" spans="1:3" ht="15.75" x14ac:dyDescent="0.25">
      <c r="A2" s="1">
        <v>2021</v>
      </c>
      <c r="C2">
        <v>1</v>
      </c>
    </row>
    <row r="3" spans="1:3" ht="15.75" x14ac:dyDescent="0.25">
      <c r="A3" s="1">
        <v>2022</v>
      </c>
      <c r="C3">
        <v>2</v>
      </c>
    </row>
    <row r="4" spans="1:3" ht="15.75" x14ac:dyDescent="0.25">
      <c r="A4" s="1">
        <v>2023</v>
      </c>
      <c r="C4">
        <v>3</v>
      </c>
    </row>
    <row r="5" spans="1:3" ht="15.75" x14ac:dyDescent="0.25">
      <c r="A5" s="1">
        <v>2024</v>
      </c>
      <c r="C5">
        <v>4</v>
      </c>
    </row>
    <row r="6" spans="1:3" ht="15.75" x14ac:dyDescent="0.25">
      <c r="A6" s="1">
        <v>2025</v>
      </c>
      <c r="C6">
        <v>5</v>
      </c>
    </row>
    <row r="7" spans="1:3" ht="15.75" x14ac:dyDescent="0.25">
      <c r="A7" s="1">
        <v>2026</v>
      </c>
      <c r="C7">
        <v>6</v>
      </c>
    </row>
    <row r="8" spans="1:3" ht="15.75" x14ac:dyDescent="0.25">
      <c r="A8" s="1">
        <v>2027</v>
      </c>
      <c r="C8">
        <v>7</v>
      </c>
    </row>
    <row r="9" spans="1:3" ht="15.75" x14ac:dyDescent="0.25">
      <c r="A9" s="1">
        <v>2028</v>
      </c>
      <c r="C9">
        <v>8</v>
      </c>
    </row>
    <row r="10" spans="1:3" x14ac:dyDescent="0.25">
      <c r="C10">
        <v>9</v>
      </c>
    </row>
    <row r="11" spans="1:3" x14ac:dyDescent="0.25">
      <c r="C11">
        <v>10</v>
      </c>
    </row>
    <row r="12" spans="1:3" x14ac:dyDescent="0.25">
      <c r="C12">
        <v>11</v>
      </c>
    </row>
    <row r="13" spans="1:3" x14ac:dyDescent="0.25">
      <c r="C13">
        <v>12</v>
      </c>
    </row>
    <row r="14" spans="1:3" x14ac:dyDescent="0.25">
      <c r="C14">
        <v>13</v>
      </c>
    </row>
    <row r="15" spans="1:3" x14ac:dyDescent="0.25">
      <c r="C15">
        <v>14</v>
      </c>
    </row>
    <row r="16" spans="1:3" x14ac:dyDescent="0.25">
      <c r="C16">
        <v>15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Popis_projektu</vt:lpstr>
      <vt:lpstr>_vst</vt:lpstr>
      <vt:lpstr>List2</vt:lpstr>
      <vt:lpstr>měny</vt:lpstr>
      <vt:lpstr>Popis_projektu!Oblast_tisku</vt:lpstr>
      <vt:lpstr>splatnost</vt:lpstr>
      <vt:lpstr>zaměření</vt:lpstr>
    </vt:vector>
  </TitlesOfParts>
  <Company>NRB,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hort</dc:creator>
  <cp:lastModifiedBy>Řípa Martin Ing.</cp:lastModifiedBy>
  <cp:lastPrinted>2024-07-15T13:21:31Z</cp:lastPrinted>
  <dcterms:created xsi:type="dcterms:W3CDTF">2024-04-24T15:01:32Z</dcterms:created>
  <dcterms:modified xsi:type="dcterms:W3CDTF">2025-03-05T10:03:14Z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X_BARCODE">
    <vt:lpwstr>*000000000*</vt:lpwstr>
  </property>
  <property fmtid="{D5CDD505-2E9C-101B-9397-08002B2CF9AE}" pid="3" name="IX_DOC_TYPE">
    <vt:lpwstr>F840</vt:lpwstr>
  </property>
  <property fmtid="{D5CDD505-2E9C-101B-9397-08002B2CF9AE}" pid="4" name="IX_ENVIRONMENT">
    <vt:lpwstr>PRODUKCE</vt:lpwstr>
  </property>
  <property fmtid="{D5CDD505-2E9C-101B-9397-08002B2CF9AE}" pid="5" name="MSIP_Label_8310de75-5a0d-4392-bbb6-59aa8e061af6_Enabled">
    <vt:lpwstr>true</vt:lpwstr>
  </property>
  <property fmtid="{D5CDD505-2E9C-101B-9397-08002B2CF9AE}" pid="6" name="MSIP_Label_8310de75-5a0d-4392-bbb6-59aa8e061af6_SetDate">
    <vt:lpwstr>2025-03-05T10:03:12Z</vt:lpwstr>
  </property>
  <property fmtid="{D5CDD505-2E9C-101B-9397-08002B2CF9AE}" pid="7" name="MSIP_Label_8310de75-5a0d-4392-bbb6-59aa8e061af6_Method">
    <vt:lpwstr>Privileged</vt:lpwstr>
  </property>
  <property fmtid="{D5CDD505-2E9C-101B-9397-08002B2CF9AE}" pid="8" name="MSIP_Label_8310de75-5a0d-4392-bbb6-59aa8e061af6_Name">
    <vt:lpwstr>Veřejná informace</vt:lpwstr>
  </property>
  <property fmtid="{D5CDD505-2E9C-101B-9397-08002B2CF9AE}" pid="9" name="MSIP_Label_8310de75-5a0d-4392-bbb6-59aa8e061af6_SiteId">
    <vt:lpwstr>4d1a3907-6ad7-4739-80b5-b7ed4066a30b</vt:lpwstr>
  </property>
  <property fmtid="{D5CDD505-2E9C-101B-9397-08002B2CF9AE}" pid="10" name="MSIP_Label_8310de75-5a0d-4392-bbb6-59aa8e061af6_ActionId">
    <vt:lpwstr>02db07f3-e108-4bb8-8216-21c254ec8449</vt:lpwstr>
  </property>
  <property fmtid="{D5CDD505-2E9C-101B-9397-08002B2CF9AE}" pid="11" name="MSIP_Label_8310de75-5a0d-4392-bbb6-59aa8e061af6_ContentBits">
    <vt:lpwstr>0</vt:lpwstr>
  </property>
  <property fmtid="{D5CDD505-2E9C-101B-9397-08002B2CF9AE}" pid="12" name="MSIP_Label_8310de75-5a0d-4392-bbb6-59aa8e061af6_Tag">
    <vt:lpwstr>10, 0, 1, 1</vt:lpwstr>
  </property>
</Properties>
</file>