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ELENA\VEŘEJNÉ ZAKÁZKY\8.EPC NOVÁ ELENA\2.Smlouvy s klientem\"/>
    </mc:Choice>
  </mc:AlternateContent>
  <bookViews>
    <workbookView xWindow="0" yWindow="0" windowWidth="23040" windowHeight="8328"/>
  </bookViews>
  <sheets>
    <sheet name="Harmonogram JŘSU" sheetId="2" r:id="rId1"/>
  </sheets>
  <definedNames>
    <definedName name="_xlnm.Print_Area" localSheetId="0">'Harmonogram JŘSU'!$B$1:$H$107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2" l="1"/>
  <c r="E13" i="2" s="1"/>
  <c r="E15" i="2" s="1"/>
  <c r="E17" i="2" s="1"/>
  <c r="E24" i="2" l="1"/>
  <c r="E26" i="2" s="1"/>
  <c r="B89" i="2" l="1"/>
  <c r="E89" i="2" l="1"/>
  <c r="E76" i="2"/>
  <c r="B76" i="2"/>
  <c r="E28" i="2"/>
  <c r="F91" i="2" l="1"/>
  <c r="C91" i="2"/>
  <c r="E38" i="2" l="1"/>
  <c r="E48" i="2" s="1"/>
  <c r="E39" i="2" l="1"/>
  <c r="E40" i="2" s="1"/>
  <c r="E42" i="2" s="1"/>
  <c r="E44" i="2" s="1"/>
  <c r="E49" i="2"/>
  <c r="E56" i="2" s="1"/>
  <c r="E43" i="2"/>
  <c r="E45" i="2" s="1"/>
  <c r="E41" i="2"/>
  <c r="E46" i="2"/>
  <c r="E64" i="2" l="1"/>
  <c r="E66" i="2" s="1"/>
  <c r="E50" i="2"/>
  <c r="E51" i="2" s="1"/>
  <c r="E57" i="2" l="1"/>
  <c r="E59" i="2" s="1"/>
  <c r="E63" i="2"/>
  <c r="E61" i="2" l="1"/>
  <c r="E58" i="2"/>
  <c r="E60" i="2" s="1"/>
  <c r="E67" i="2"/>
  <c r="E68" i="2" s="1"/>
  <c r="E75" i="2" l="1"/>
  <c r="E77" i="2" s="1"/>
  <c r="E82" i="2" s="1"/>
  <c r="E83" i="2" s="1"/>
  <c r="E84" i="2" s="1"/>
  <c r="E85" i="2" s="1"/>
  <c r="E86" i="2" s="1"/>
  <c r="E69" i="2"/>
  <c r="E87" i="2" l="1"/>
  <c r="E90" i="2" s="1"/>
  <c r="E95" i="2" s="1"/>
  <c r="E96" i="2" s="1"/>
  <c r="E97" i="2" s="1"/>
  <c r="E98" i="2" s="1"/>
  <c r="E88" i="2"/>
  <c r="E99" i="2" l="1"/>
  <c r="E102" i="2" s="1"/>
  <c r="E101" i="2"/>
  <c r="E100" i="2" l="1"/>
  <c r="E103" i="2"/>
  <c r="E104" i="2" s="1"/>
</calcChain>
</file>

<file path=xl/comments1.xml><?xml version="1.0" encoding="utf-8"?>
<comments xmlns="http://schemas.openxmlformats.org/spreadsheetml/2006/main">
  <authors>
    <author>KONVICKA</author>
  </authors>
  <commentList>
    <comment ref="D64" authorId="0" shapeId="0">
      <text>
        <r>
          <rPr>
            <b/>
            <sz val="9"/>
            <color indexed="81"/>
            <rFont val="Tahoma"/>
            <family val="2"/>
            <charset val="238"/>
          </rPr>
          <t>KONVICKA:</t>
        </r>
        <r>
          <rPr>
            <sz val="9"/>
            <color indexed="81"/>
            <rFont val="Tahoma"/>
            <family val="2"/>
            <charset val="238"/>
          </rPr>
          <t xml:space="preserve">
Minimum je 25 dnů, ale je třeba dát účastníkům čas alespoň 3 týdny od prohlídek (mj. je třeba počítat s prodloužením z důvodu dotazů účastníků).
Zde je velmi kritické místo, protože pokud by se tento termín prodloužil, bude už prakticky nereálné stihnout podpis smlouvy do konce dubna 2024.</t>
        </r>
      </text>
    </comment>
    <comment ref="D103" authorId="0" shapeId="0">
      <text>
        <r>
          <rPr>
            <b/>
            <sz val="9"/>
            <color indexed="81"/>
            <rFont val="Tahoma"/>
            <family val="2"/>
            <charset val="238"/>
          </rPr>
          <t>KONVICKA:</t>
        </r>
        <r>
          <rPr>
            <sz val="9"/>
            <color indexed="81"/>
            <rFont val="Tahoma"/>
            <family val="2"/>
            <charset val="238"/>
          </rPr>
          <t xml:space="preserve">
Při jakémkoliv zdržení předchozího harmonogramu se bude zkracovat lhůta pro seznámení zastupitelů s podklady!
</t>
        </r>
      </text>
    </comment>
  </commentList>
</comments>
</file>

<file path=xl/sharedStrings.xml><?xml version="1.0" encoding="utf-8"?>
<sst xmlns="http://schemas.openxmlformats.org/spreadsheetml/2006/main" count="193" uniqueCount="111">
  <si>
    <t>od</t>
  </si>
  <si>
    <t>do</t>
  </si>
  <si>
    <t>místo</t>
  </si>
  <si>
    <t>24:00</t>
  </si>
  <si>
    <t>0:00</t>
  </si>
  <si>
    <t>ORIENTAČNÍ HARMONOGRAM ZADÁVACÍHO ŘÍZENÍ</t>
  </si>
  <si>
    <t>ZADAVATEL</t>
  </si>
  <si>
    <t>Důležité</t>
  </si>
  <si>
    <t xml:space="preserve">Lhůta pro podání námitek </t>
  </si>
  <si>
    <t>Přesný termín je závislý na převzetí rozhodnutí o výběru či rozhodnutí o vyloučení účastníkem zadávacího řízení</t>
  </si>
  <si>
    <t>cca od</t>
  </si>
  <si>
    <t>Zadavatel</t>
  </si>
  <si>
    <t>nejpozději do</t>
  </si>
  <si>
    <t>Předpokládané doručení rozhodnutí o vyloučení účastníkům zadávacího řízení (bude-li)</t>
  </si>
  <si>
    <t>Jednání při posouzení žádostí o účast (posouzení splnění kvalifikace)</t>
  </si>
  <si>
    <t>Konec lhůty pro podání namitek proti vyloučení</t>
  </si>
  <si>
    <t>neuplatní se, není-li žádný z účastníků zadávacího řízení vyloučen</t>
  </si>
  <si>
    <t xml:space="preserve">Konec lhůty pro podání žádostí o účast </t>
  </si>
  <si>
    <t>čas</t>
  </si>
  <si>
    <t>Odesláním oznámení o zahájení zadávacího řízení zadavatel zahajuje zadávací řízení, kterým vyzývá neomezený počet dodavatelů k podání žádosti o účast</t>
  </si>
  <si>
    <t xml:space="preserve">Uveřejnění oznámení o zahájení zadávacího řízení </t>
  </si>
  <si>
    <t>OZNÁMENÍ O ZÁHÁJENÍ ZADÁVACÍHO ŘÍZENÍ</t>
  </si>
  <si>
    <t xml:space="preserve">Vydání k pokynu k uveřejnění oznámení o zahájení zadávacího řízení </t>
  </si>
  <si>
    <t>nejdříve 30 kalendářních dnů po dni odeslání oznámení o zahájení zadávacího řízení</t>
  </si>
  <si>
    <t>Veřejná zakázka zadávaná v jednacím řízení s uveřejněním podle hlavy IV § 60 až § 62 v nadlimitním režimu podle zákona č. 134/2016 Sb., o veřejných zakázkách, v platném znění</t>
  </si>
  <si>
    <r>
      <t xml:space="preserve">nejpozději 10 </t>
    </r>
    <r>
      <rPr>
        <u/>
        <sz val="8"/>
        <color rgb="FF00B0F0"/>
        <rFont val="Verdana"/>
        <family val="2"/>
        <charset val="238"/>
      </rPr>
      <t>pracovních</t>
    </r>
    <r>
      <rPr>
        <sz val="8"/>
        <rFont val="Verdana"/>
        <family val="2"/>
        <charset val="238"/>
      </rPr>
      <t xml:space="preserve"> dnů před skončením lhůty pro podání nabídky
</t>
    </r>
    <r>
      <rPr>
        <sz val="7"/>
        <rFont val="Verdana"/>
        <family val="2"/>
        <charset val="238"/>
      </rPr>
      <t>(ve vzorci nastaveno 10 prac.dnů)</t>
    </r>
  </si>
  <si>
    <r>
      <t xml:space="preserve">Nejméně </t>
    </r>
    <r>
      <rPr>
        <sz val="8"/>
        <color rgb="FFFF0000"/>
        <rFont val="Verdana"/>
        <family val="2"/>
        <charset val="238"/>
      </rPr>
      <t xml:space="preserve">25 </t>
    </r>
    <r>
      <rPr>
        <sz val="8"/>
        <rFont val="Verdana"/>
        <family val="2"/>
        <charset val="238"/>
      </rPr>
      <t>kalendářních dnů ode dne odeslání výzvy k podání předběžné nabídky.
Rozhodne-li se zadavatel, že již další kola neuskuteční musí být otevírání obálek veřejné</t>
    </r>
  </si>
  <si>
    <t>Termín závislý na rozhodnutí rady města</t>
  </si>
  <si>
    <t>je možné zkrátit vzdáním se práva na podání námitek</t>
  </si>
  <si>
    <t>Podklady pro zastupitelstvo o výsledku soutěže</t>
  </si>
  <si>
    <t xml:space="preserve">VÝZVA K PŘEDLOŽENÍ NABÍDEK </t>
  </si>
  <si>
    <t>Žádosti dodavatelů o vysvětlení zadávací dokumentace 
vztahující se ke kvalifikaci</t>
  </si>
  <si>
    <r>
      <t xml:space="preserve">Vysvětlení zadávací dokumentace (uveřejnění a odeslání) 
</t>
    </r>
    <r>
      <rPr>
        <b/>
        <sz val="8"/>
        <color theme="0" tint="-0.34998626667073579"/>
        <rFont val="Verdana"/>
        <family val="2"/>
        <charset val="238"/>
      </rPr>
      <t>na základě dotazu dodavatele -</t>
    </r>
    <r>
      <rPr>
        <sz val="8"/>
        <color theme="0" tint="-0.34998626667073579"/>
        <rFont val="Verdana"/>
        <family val="2"/>
        <charset val="238"/>
      </rPr>
      <t xml:space="preserve"> vztahující se ke kvalifikaci</t>
    </r>
  </si>
  <si>
    <r>
      <t xml:space="preserve">Vysvětlení zadávací dokumentace (uveřejnění a odeslání)
</t>
    </r>
    <r>
      <rPr>
        <b/>
        <sz val="8"/>
        <color theme="0" tint="-0.34998626667073579"/>
        <rFont val="Verdana"/>
        <family val="2"/>
        <charset val="238"/>
      </rPr>
      <t>bez dotazu -</t>
    </r>
    <r>
      <rPr>
        <sz val="8"/>
        <color theme="0" tint="-0.34998626667073579"/>
        <rFont val="Verdana"/>
        <family val="2"/>
        <charset val="238"/>
      </rPr>
      <t xml:space="preserve"> vztahující se ke kvalifikaci</t>
    </r>
  </si>
  <si>
    <r>
      <t xml:space="preserve">nejpozději 3 </t>
    </r>
    <r>
      <rPr>
        <u/>
        <sz val="8"/>
        <color theme="0" tint="-0.34998626667073579"/>
        <rFont val="Verdana"/>
        <family val="2"/>
        <charset val="238"/>
      </rPr>
      <t>pracovní</t>
    </r>
    <r>
      <rPr>
        <sz val="8"/>
        <color theme="0" tint="-0.34998626667073579"/>
        <rFont val="Verdana"/>
        <family val="2"/>
        <charset val="238"/>
      </rPr>
      <t xml:space="preserve"> dny před skončením lhůty pro podání žádosti o účast</t>
    </r>
  </si>
  <si>
    <r>
      <t xml:space="preserve">odpověď nejpozději do 
3 </t>
    </r>
    <r>
      <rPr>
        <u/>
        <sz val="8"/>
        <color theme="0" tint="-0.34998626667073579"/>
        <rFont val="Verdana"/>
        <family val="2"/>
        <charset val="238"/>
      </rPr>
      <t xml:space="preserve">pracovních </t>
    </r>
    <r>
      <rPr>
        <sz val="8"/>
        <color theme="0" tint="-0.34998626667073579"/>
        <rFont val="Verdana"/>
        <family val="2"/>
        <charset val="238"/>
      </rPr>
      <t>dnů ode dne doručení žádosti</t>
    </r>
  </si>
  <si>
    <r>
      <t xml:space="preserve">vysvětlení zadavatele nejpozději 5 </t>
    </r>
    <r>
      <rPr>
        <u/>
        <sz val="8"/>
        <color theme="0" tint="-0.34998626667073579"/>
        <rFont val="Verdana"/>
        <family val="2"/>
        <charset val="238"/>
      </rPr>
      <t xml:space="preserve">pracovních </t>
    </r>
    <r>
      <rPr>
        <sz val="8"/>
        <color theme="0" tint="-0.34998626667073579"/>
        <rFont val="Verdana"/>
        <family val="2"/>
        <charset val="238"/>
      </rPr>
      <t>dnů před skončením lhůty pro žádosti o účast</t>
    </r>
  </si>
  <si>
    <t>Žádosti dodavatelů o vysvětlení zadávací dokumentace 
vztahující se k předmětu</t>
  </si>
  <si>
    <r>
      <t xml:space="preserve">nejpozději 3 </t>
    </r>
    <r>
      <rPr>
        <u/>
        <sz val="8"/>
        <color theme="0" tint="-0.34998626667073579"/>
        <rFont val="Verdana"/>
        <family val="2"/>
        <charset val="238"/>
      </rPr>
      <t>pracovní</t>
    </r>
    <r>
      <rPr>
        <sz val="8"/>
        <color theme="0" tint="-0.34998626667073579"/>
        <rFont val="Verdana"/>
        <family val="2"/>
        <charset val="238"/>
      </rPr>
      <t xml:space="preserve"> dny před skončením lhůty pro podání nabídky</t>
    </r>
  </si>
  <si>
    <r>
      <t xml:space="preserve">Vysvětlení zadávací dokumentace (uveřejnění a odeslání) 
</t>
    </r>
    <r>
      <rPr>
        <b/>
        <sz val="8"/>
        <color theme="0" tint="-0.34998626667073579"/>
        <rFont val="Verdana"/>
        <family val="2"/>
        <charset val="238"/>
      </rPr>
      <t>na základě dotazu dodavatele</t>
    </r>
  </si>
  <si>
    <r>
      <t xml:space="preserve">Vysvětlení zadávací dokumentace (uveřejnění a odeslání)
</t>
    </r>
    <r>
      <rPr>
        <b/>
        <sz val="8"/>
        <color theme="0" tint="-0.34998626667073579"/>
        <rFont val="Verdana"/>
        <family val="2"/>
        <charset val="238"/>
      </rPr>
      <t>bez dotazu</t>
    </r>
  </si>
  <si>
    <r>
      <t xml:space="preserve">vysvětlení zadavatele nejpozději 5 </t>
    </r>
    <r>
      <rPr>
        <u/>
        <sz val="8"/>
        <color theme="0" tint="-0.34998626667073579"/>
        <rFont val="Verdana"/>
        <family val="2"/>
        <charset val="238"/>
      </rPr>
      <t xml:space="preserve">pracovních </t>
    </r>
    <r>
      <rPr>
        <sz val="8"/>
        <color theme="0" tint="-0.34998626667073579"/>
        <rFont val="Verdana"/>
        <family val="2"/>
        <charset val="238"/>
      </rPr>
      <t>dnů před skončením lhůty pro podání nabídek</t>
    </r>
  </si>
  <si>
    <t>Doložení odpovědí od učastníků ZŘ</t>
  </si>
  <si>
    <r>
      <rPr>
        <b/>
        <sz val="8"/>
        <rFont val="Verdana"/>
        <family val="2"/>
        <charset val="238"/>
      </rPr>
      <t>Posouzení PŘEDBĚŽNÝCH</t>
    </r>
    <r>
      <rPr>
        <sz val="8"/>
        <rFont val="Verdana"/>
        <family val="2"/>
        <charset val="238"/>
      </rPr>
      <t xml:space="preserve"> nabídek č. 1</t>
    </r>
  </si>
  <si>
    <t>Posouzení PN2</t>
  </si>
  <si>
    <t>Předběžné projednání parametrů PN2 s komisí</t>
  </si>
  <si>
    <t>Předběžné projednání parametrů PN1 s komisí</t>
  </si>
  <si>
    <t>Příprava dokumentů k Žádosti o úpravu PN1 (specifikace požadavků na úpravu PN1)</t>
  </si>
  <si>
    <t>Žádost k úpravě PN1</t>
  </si>
  <si>
    <r>
      <rPr>
        <b/>
        <sz val="8"/>
        <rFont val="Verdana"/>
        <family val="2"/>
        <charset val="238"/>
      </rPr>
      <t xml:space="preserve">PRVNÍ JEDNÁNÍ </t>
    </r>
    <r>
      <rPr>
        <sz val="8"/>
        <rFont val="Verdana"/>
        <family val="2"/>
        <charset val="238"/>
      </rPr>
      <t>o nabídkách (o PN1)</t>
    </r>
  </si>
  <si>
    <t>DORUČENÍ NABÍDEK</t>
  </si>
  <si>
    <t xml:space="preserve">VYHODNOCENÍ NABÍDEK + zpracování podkladů pro výběr dodavatele (pro radu) </t>
  </si>
  <si>
    <r>
      <t xml:space="preserve">Nejdříve možné </t>
    </r>
    <r>
      <rPr>
        <b/>
        <sz val="8"/>
        <rFont val="Verdana"/>
        <family val="2"/>
        <charset val="238"/>
      </rPr>
      <t>datum uzavření smlouvy</t>
    </r>
    <r>
      <rPr>
        <sz val="8"/>
        <rFont val="Verdana"/>
        <family val="2"/>
        <charset val="238"/>
      </rPr>
      <t xml:space="preserve"> (nebudou-li podány námitky k zadavateli a doručí-li vybraný dodavatel doklady před podpisem smlouvy) (zadání veřejné zakázky)</t>
    </r>
  </si>
  <si>
    <t>Rozhodnutí o výběru dodavatele (kdykoliv po odeslání Oznámení)</t>
  </si>
  <si>
    <t>Odeslání výzvy vybranému dodavateli k předložení dokladů (pojistné smlouvy)</t>
  </si>
  <si>
    <t>PORADCE</t>
  </si>
  <si>
    <t>PORADCE + Zadavatel</t>
  </si>
  <si>
    <t>ZAJISTÍ ZADAVATEL ve spolupráci s PORADCEM</t>
  </si>
  <si>
    <t>za účasti (PORADCE a Zadavatel)</t>
  </si>
  <si>
    <t>Zajistí ZADAVATEL ve spolupráci s PORADCEM</t>
  </si>
  <si>
    <t>Prohlídka místa plnění veřejné zakázky 
(s ohledem na počet objektů (budov) v projektu min. však 3 dny!)</t>
  </si>
  <si>
    <r>
      <t xml:space="preserve">PORADCE na základě vyhodnocení předběžných nabídek, 
</t>
    </r>
    <r>
      <rPr>
        <b/>
        <sz val="8"/>
        <color rgb="FFFF0000"/>
        <rFont val="Verdana"/>
        <family val="2"/>
        <charset val="238"/>
      </rPr>
      <t>nutná pružnost rozhodnutí KOMISE o dalším postupu!</t>
    </r>
  </si>
  <si>
    <t xml:space="preserve">PORADCE + KOMISE </t>
  </si>
  <si>
    <t>Dále se může opakovat žádost o objasnění a výzva k druhému jednání, případně lze objasňovat a upravovat PN pouze písemně. 
Vzhledem k napjatému harmonogramu patrně nelze zvládnout druhé osobní jednání, uvádíme proto časově méně náročnou variantu s písemným objasňováním a úpravou.</t>
  </si>
  <si>
    <t>Datum, lhůta,..</t>
  </si>
  <si>
    <t>PORADCE, ZADAVATEL</t>
  </si>
  <si>
    <t>Milník proces JŘSU</t>
  </si>
  <si>
    <t>1. PŘEDBĚŽNÉ NABÍDKY</t>
  </si>
  <si>
    <t>2. PŘEDBĚŽNÉ NABÍDKY</t>
  </si>
  <si>
    <t>KONEČNÉ  NABÍDKY</t>
  </si>
  <si>
    <t>Předložení upravených předběžných nabídek (PN2)</t>
  </si>
  <si>
    <t>1. JEDNÁNÍ O PŘEDBĚŽNÝCH NABÍDKÁCH</t>
  </si>
  <si>
    <t>ANO</t>
  </si>
  <si>
    <t>POKRAČOVÁNÍ K 2. PŘEDBĚŽNÉ NABÍDCE</t>
  </si>
  <si>
    <r>
      <t>Uveřejnění</t>
    </r>
    <r>
      <rPr>
        <b/>
        <sz val="8"/>
        <color theme="0" tint="-0.34998626667073579"/>
        <rFont val="Verdana"/>
        <family val="2"/>
        <charset val="238"/>
      </rPr>
      <t xml:space="preserve"> zadávací (kvalifikační) dokumentace</t>
    </r>
    <r>
      <rPr>
        <sz val="8"/>
        <color theme="0" tint="-0.34998626667073579"/>
        <rFont val="Verdana"/>
        <family val="2"/>
        <charset val="238"/>
      </rPr>
      <t xml:space="preserve"> na profilu zadavatele včetně informace o podané žádosti o dotaci</t>
    </r>
  </si>
  <si>
    <t>Odeslání Žádostí o objasnění + Výzva k prvnímu jednání o PN1 plus aktuální informace o stavu žádosti o dotaci</t>
  </si>
  <si>
    <t>PODÁNÍ ŽÁDOSTI O DOTACI</t>
  </si>
  <si>
    <t>Rozhodnutí o přidělení dotace</t>
  </si>
  <si>
    <t>Uveřejnění - podání elektronické žádosti na portále administrátora dotace</t>
  </si>
  <si>
    <t>Předpokládaná lhůta na vydání Rozhodnutí o přidělení dotace je 120-150 dnů.</t>
  </si>
  <si>
    <t>Předpokládaná lhůta na vydání Rozhodnutí o přidělení dotace je 120 dnů.</t>
  </si>
  <si>
    <t>Pravděpodobný termín max. rozhodnutí o přidělení dotace</t>
  </si>
  <si>
    <t>Pravděpodobný termín min. rozhodnutí o přidělení dotace</t>
  </si>
  <si>
    <t>Skutečnost</t>
  </si>
  <si>
    <t>SFŽP/MF</t>
  </si>
  <si>
    <t>SFŽP / NPO, PORADCE</t>
  </si>
  <si>
    <r>
      <t xml:space="preserve">Odeslání oznámení o zahájení zadávacího řízení do: 
    1. Věstníku veřejných zakázek 
    2. Doplňku úředního věstníku EU (TED)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8"/>
        <color rgb="FFFF0000"/>
        <rFont val="Verdana"/>
        <family val="2"/>
        <charset val="238"/>
      </rPr>
      <t>ZAHÁJENÍ VÝBĚROVÉHO ŘÍZENÍ</t>
    </r>
  </si>
  <si>
    <t>Výzva k podání 1.předběžné nabídky - odeslání</t>
  </si>
  <si>
    <t>Konec lhůty pro podání 1.předběžené nabídky 
a
Otevírání obálek s předběžnými nabídkami účastníků zadávacího řízení</t>
  </si>
  <si>
    <t>Výzva k podání 2.předběžné nabídky - odeslání</t>
  </si>
  <si>
    <t>Poslední případné upřesnění zadávacích podmínek ,nutné již mít rozhodnutí o dotaci   (finální změna či doplnění ZD)</t>
  </si>
  <si>
    <r>
      <rPr>
        <b/>
        <sz val="12"/>
        <color theme="0"/>
        <rFont val="Verdana"/>
        <family val="2"/>
        <charset val="238"/>
      </rPr>
      <t xml:space="preserve">                  VÝBĚR DODAVATELE       </t>
    </r>
    <r>
      <rPr>
        <b/>
        <sz val="9"/>
        <color theme="0"/>
        <rFont val="Verdana"/>
        <family val="2"/>
        <charset val="238"/>
      </rPr>
      <t xml:space="preserve">                                                                                                 </t>
    </r>
    <r>
      <rPr>
        <sz val="9"/>
        <color theme="0"/>
        <rFont val="Verdana"/>
        <family val="2"/>
        <charset val="238"/>
      </rPr>
      <t>(Odeslání Oznámení o výběru dodavatele všem účastníkům bez zbytečného odkladu po vyhodnocení nabídek)</t>
    </r>
  </si>
  <si>
    <t>Vydání k pokynu k uveřejnění žádosti o dotaci</t>
  </si>
  <si>
    <t>ONLINE meeting jehož výstupem bude podklad pro finální (hotovou) zadávací dokumentaci</t>
  </si>
  <si>
    <t>ZADAVATEL + PORADCE</t>
  </si>
  <si>
    <t>KOMPLETNÍ ZADÁVACÍ DOKUMENTACE PRO JŘSU</t>
  </si>
  <si>
    <t xml:space="preserve">FINALIZACE PŘÍPRAVY NOVÉHO VYHLÁŠENÍ JŘSU </t>
  </si>
  <si>
    <t xml:space="preserve">   Rozhodnutí Liberec o zrušení VZ dotační</t>
  </si>
  <si>
    <t>Úprava zadávací dokumentace včetně všech příloh v upraveném rozsahu nutném pro vyhlášení JŘSU</t>
  </si>
  <si>
    <t>Rozhodnutí o vyhlášení nové VZ</t>
  </si>
  <si>
    <t>Klient</t>
  </si>
  <si>
    <t>Odeslání Žádostí o objasnění + Výzva k jednání o PN2</t>
  </si>
  <si>
    <r>
      <rPr>
        <b/>
        <sz val="8"/>
        <color theme="0" tint="-0.34998626667073579"/>
        <rFont val="Verdana"/>
        <family val="2"/>
        <charset val="238"/>
      </rPr>
      <t xml:space="preserve">DRUHÉ JEDNÁNÍ </t>
    </r>
    <r>
      <rPr>
        <sz val="8"/>
        <color theme="0" tint="-0.34998626667073579"/>
        <rFont val="Verdana"/>
        <family val="2"/>
        <charset val="238"/>
      </rPr>
      <t>o nabídkách (o PN2)</t>
    </r>
  </si>
  <si>
    <t>rozhodnutí orgánu  Klienta?</t>
  </si>
  <si>
    <r>
      <t xml:space="preserve">PORADCE
</t>
    </r>
    <r>
      <rPr>
        <b/>
        <sz val="8"/>
        <color rgb="FFFF0000"/>
        <rFont val="Verdana"/>
        <family val="2"/>
        <charset val="238"/>
      </rPr>
      <t>Výzvu bude schvalovat orgán  Klienta?</t>
    </r>
  </si>
  <si>
    <t>Schválení orgánem  Klienta?</t>
  </si>
  <si>
    <t>PORADCE na základě odpovědí účastníků, 
nutná pružnost rozhodnutí KOMISE a schválení orgánem klienta?</t>
  </si>
  <si>
    <t>Schválení orgánem klienta de   x.y. 2024</t>
  </si>
  <si>
    <t>Předpokládaný termín schválení smlouvy orgánem Klienta</t>
  </si>
  <si>
    <t>schválení orgánem Klienta?</t>
  </si>
  <si>
    <r>
      <rPr>
        <sz val="8"/>
        <color rgb="FFFF0000"/>
        <rFont val="Verdana"/>
        <family val="2"/>
        <charset val="238"/>
      </rPr>
      <t xml:space="preserve">PORADCE na základě závěrů z jednání a rozhodnutí KOMISE, </t>
    </r>
    <r>
      <rPr>
        <b/>
        <sz val="8"/>
        <color rgb="FFFF0000"/>
        <rFont val="Verdana"/>
        <family val="2"/>
        <charset val="238"/>
      </rPr>
      <t xml:space="preserve">
nutná pružnost rozhodnutí KOMISE a schválení orgánem Klienta! Téměř jistě bude třeba upravit ZD = schválit změnu ZD orgánem Klienta?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</si>
</sst>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:mm;@"/>
    <numFmt numFmtId="165" formatCode="d/m/yyyy;@"/>
    <numFmt numFmtId="166" formatCode="0.0"/>
  </numFmts>
  <fonts count="34" x14ac:knownFonts="1">
    <font>
      <sz val="10"/>
      <name val="Arial"/>
    </font>
    <font>
      <b/>
      <i/>
      <sz val="8"/>
      <name val="Verdana"/>
      <family val="2"/>
      <charset val="238"/>
    </font>
    <font>
      <i/>
      <sz val="8"/>
      <name val="Verdana"/>
      <family val="2"/>
      <charset val="238"/>
    </font>
    <font>
      <i/>
      <sz val="8"/>
      <color rgb="FFFF0000"/>
      <name val="Verdana"/>
      <family val="2"/>
      <charset val="238"/>
    </font>
    <font>
      <u/>
      <sz val="10"/>
      <color theme="1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i/>
      <sz val="8"/>
      <color rgb="FF00B050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8"/>
      <color rgb="FFFF0000"/>
      <name val="Verdana"/>
      <family val="2"/>
      <charset val="238"/>
    </font>
    <font>
      <u/>
      <sz val="8"/>
      <color rgb="FF00B0F0"/>
      <name val="Verdana"/>
      <family val="2"/>
      <charset val="238"/>
    </font>
    <font>
      <sz val="7"/>
      <name val="Verdana"/>
      <family val="2"/>
      <charset val="238"/>
    </font>
    <font>
      <sz val="8"/>
      <color rgb="FFFF0000"/>
      <name val="Verdana"/>
      <family val="2"/>
      <charset val="238"/>
    </font>
    <font>
      <sz val="8"/>
      <color theme="0" tint="-0.34998626667073579"/>
      <name val="Verdana"/>
      <family val="2"/>
      <charset val="238"/>
    </font>
    <font>
      <b/>
      <sz val="8"/>
      <color theme="0" tint="-0.34998626667073579"/>
      <name val="Verdana"/>
      <family val="2"/>
      <charset val="238"/>
    </font>
    <font>
      <u/>
      <sz val="8"/>
      <color theme="0" tint="-0.3499862666707357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strike/>
      <sz val="8"/>
      <color theme="0" tint="-0.34998626667073579"/>
      <name val="Verdana"/>
      <family val="2"/>
      <charset val="238"/>
    </font>
    <font>
      <b/>
      <u/>
      <sz val="8"/>
      <name val="Verdana"/>
      <family val="2"/>
      <charset val="238"/>
    </font>
    <font>
      <b/>
      <sz val="16"/>
      <name val="Verdana"/>
      <family val="2"/>
      <charset val="238"/>
    </font>
    <font>
      <i/>
      <sz val="8"/>
      <color rgb="FF002060"/>
      <name val="Verdana"/>
      <family val="2"/>
      <charset val="238"/>
    </font>
    <font>
      <b/>
      <sz val="16"/>
      <color rgb="FF002060"/>
      <name val="Verdana"/>
      <family val="2"/>
      <charset val="238"/>
    </font>
    <font>
      <b/>
      <sz val="16"/>
      <color theme="0"/>
      <name val="Verdana"/>
      <family val="2"/>
      <charset val="238"/>
    </font>
    <font>
      <b/>
      <sz val="8"/>
      <color theme="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8"/>
      <color rgb="FF00B050"/>
      <name val="Verdana"/>
      <family val="2"/>
      <charset val="238"/>
    </font>
    <font>
      <strike/>
      <sz val="8"/>
      <color rgb="FF00B050"/>
      <name val="Verdana"/>
      <family val="2"/>
      <charset val="238"/>
    </font>
    <font>
      <sz val="8"/>
      <color rgb="FF00B050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4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rgb="FFFF0000"/>
      </top>
      <bottom style="hair">
        <color auto="1"/>
      </bottom>
      <diagonal/>
    </border>
    <border>
      <left style="hair">
        <color auto="1"/>
      </left>
      <right/>
      <top style="double">
        <color rgb="FFFF0000"/>
      </top>
      <bottom/>
      <diagonal/>
    </border>
    <border>
      <left style="hair">
        <color auto="1"/>
      </left>
      <right/>
      <top/>
      <bottom style="double">
        <color rgb="FFFF0000"/>
      </bottom>
      <diagonal/>
    </border>
    <border>
      <left style="hair">
        <color auto="1"/>
      </left>
      <right style="hair">
        <color auto="1"/>
      </right>
      <top/>
      <bottom style="double">
        <color rgb="FFFF0000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double">
        <color rgb="FFFF0000"/>
      </top>
      <bottom style="double">
        <color rgb="FFFF0000"/>
      </bottom>
      <diagonal/>
    </border>
    <border>
      <left style="hair">
        <color auto="1"/>
      </left>
      <right/>
      <top style="double">
        <color rgb="FFFF0000"/>
      </top>
      <bottom style="double">
        <color rgb="FFFF0000"/>
      </bottom>
      <diagonal/>
    </border>
    <border>
      <left style="hair">
        <color auto="1"/>
      </left>
      <right/>
      <top style="double">
        <color rgb="FFFF0000"/>
      </top>
      <bottom style="hair">
        <color auto="1"/>
      </bottom>
      <diagonal/>
    </border>
    <border>
      <left style="double">
        <color rgb="FFFF0000"/>
      </left>
      <right style="hair">
        <color auto="1"/>
      </right>
      <top style="double">
        <color rgb="FFFF0000"/>
      </top>
      <bottom/>
      <diagonal/>
    </border>
    <border>
      <left style="hair">
        <color auto="1"/>
      </left>
      <right style="hair">
        <color auto="1"/>
      </right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 style="hair">
        <color auto="1"/>
      </right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medium">
        <color auto="1"/>
      </left>
      <right/>
      <top style="double">
        <color rgb="FFFF0000"/>
      </top>
      <bottom style="double">
        <color rgb="FFFF0000"/>
      </bottom>
      <diagonal/>
    </border>
    <border>
      <left/>
      <right style="medium">
        <color auto="1"/>
      </right>
      <top style="double">
        <color rgb="FFFF0000"/>
      </top>
      <bottom style="double">
        <color rgb="FFFF0000"/>
      </bottom>
      <diagonal/>
    </border>
    <border>
      <left style="medium">
        <color auto="1"/>
      </left>
      <right/>
      <top style="hair">
        <color auto="1"/>
      </top>
      <bottom style="double">
        <color rgb="FFFF0000"/>
      </bottom>
      <diagonal/>
    </border>
    <border>
      <left/>
      <right style="hair">
        <color auto="1"/>
      </right>
      <top style="hair">
        <color auto="1"/>
      </top>
      <bottom style="double">
        <color rgb="FFFF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double">
        <color rgb="FFFF000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rgb="FFFF0000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uble">
        <color rgb="FFFF0000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uble">
        <color rgb="FFFF0000"/>
      </bottom>
      <diagonal/>
    </border>
    <border>
      <left/>
      <right style="hair">
        <color auto="1"/>
      </right>
      <top style="double">
        <color rgb="FFFF0000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ck">
        <color rgb="FFFF0000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ck">
        <color auto="1"/>
      </right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thick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thick">
        <color rgb="FFFF0000"/>
      </top>
      <bottom style="thick">
        <color rgb="FFFF0000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thick">
        <color rgb="FFFF0000"/>
      </top>
      <bottom style="thick">
        <color rgb="FFFF0000"/>
      </bottom>
      <diagonal/>
    </border>
    <border>
      <left style="dotted">
        <color auto="1"/>
      </left>
      <right/>
      <top style="thick">
        <color rgb="FFFF0000"/>
      </top>
      <bottom style="thick">
        <color rgb="FFFF0000"/>
      </bottom>
      <diagonal/>
    </border>
    <border>
      <left/>
      <right style="medium">
        <color auto="1"/>
      </right>
      <top style="thick">
        <color rgb="FFFF0000"/>
      </top>
      <bottom style="thick">
        <color rgb="FFFF0000"/>
      </bottom>
      <diagonal/>
    </border>
    <border>
      <left style="dotted">
        <color auto="1"/>
      </left>
      <right/>
      <top style="thick">
        <color rgb="FFFF0000"/>
      </top>
      <bottom/>
      <diagonal/>
    </border>
    <border>
      <left/>
      <right style="medium">
        <color auto="1"/>
      </right>
      <top style="thick">
        <color rgb="FFFF0000"/>
      </top>
      <bottom/>
      <diagonal/>
    </border>
    <border>
      <left style="dotted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thick">
        <color rgb="FFFF0000"/>
      </top>
      <bottom style="thick">
        <color rgb="FFFF0000"/>
      </bottom>
      <diagonal/>
    </border>
    <border>
      <left style="hair">
        <color auto="1"/>
      </left>
      <right style="hair">
        <color auto="1"/>
      </right>
      <top style="thick">
        <color rgb="FFFF0000"/>
      </top>
      <bottom style="thick">
        <color rgb="FFFF0000"/>
      </bottom>
      <diagonal/>
    </border>
    <border>
      <left style="hair">
        <color auto="1"/>
      </left>
      <right/>
      <top style="thick">
        <color rgb="FFFF0000"/>
      </top>
      <bottom style="thick">
        <color rgb="FFFF0000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 style="thick">
        <color rgb="FFFF0000"/>
      </top>
      <bottom style="thick">
        <color rgb="FFFF0000"/>
      </bottom>
      <diagonal/>
    </border>
    <border>
      <left/>
      <right style="hair">
        <color auto="1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medium">
        <color auto="1"/>
      </left>
      <right/>
      <top style="thick">
        <color rgb="FFFF0000"/>
      </top>
      <bottom style="thick">
        <color auto="1"/>
      </bottom>
      <diagonal/>
    </border>
    <border>
      <left/>
      <right style="hair">
        <color auto="1"/>
      </right>
      <top style="thick">
        <color rgb="FFFF0000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rgb="FFFF0000"/>
      </top>
      <bottom style="thick">
        <color auto="1"/>
      </bottom>
      <diagonal/>
    </border>
    <border>
      <left style="hair">
        <color auto="1"/>
      </left>
      <right/>
      <top style="thick">
        <color rgb="FFFF0000"/>
      </top>
      <bottom style="thick">
        <color auto="1"/>
      </bottom>
      <diagonal/>
    </border>
    <border>
      <left/>
      <right/>
      <top style="thick">
        <color rgb="FFFF0000"/>
      </top>
      <bottom style="thick">
        <color auto="1"/>
      </bottom>
      <diagonal/>
    </border>
    <border>
      <left/>
      <right style="medium">
        <color auto="1"/>
      </right>
      <top style="thick">
        <color rgb="FFFF0000"/>
      </top>
      <bottom style="thick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ck">
        <color rgb="FFFF0000"/>
      </bottom>
      <diagonal/>
    </border>
    <border>
      <left/>
      <right style="hair">
        <color auto="1"/>
      </right>
      <top/>
      <bottom style="thick">
        <color rgb="FFFF0000"/>
      </bottom>
      <diagonal/>
    </border>
    <border>
      <left style="hair">
        <color auto="1"/>
      </left>
      <right style="hair">
        <color auto="1"/>
      </right>
      <top/>
      <bottom style="thick">
        <color rgb="FFFF0000"/>
      </bottom>
      <diagonal/>
    </border>
    <border>
      <left style="hair">
        <color auto="1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medium">
        <color auto="1"/>
      </right>
      <top/>
      <bottom style="thick">
        <color rgb="FFFF0000"/>
      </bottom>
      <diagonal/>
    </border>
    <border>
      <left style="medium">
        <color auto="1"/>
      </left>
      <right/>
      <top style="thick">
        <color theme="6" tint="-0.499984740745262"/>
      </top>
      <bottom style="thick">
        <color theme="6" tint="-0.499984740745262"/>
      </bottom>
      <diagonal/>
    </border>
    <border>
      <left/>
      <right style="hair">
        <color auto="1"/>
      </right>
      <top style="thick">
        <color theme="6" tint="-0.499984740745262"/>
      </top>
      <bottom style="thick">
        <color theme="6" tint="-0.499984740745262"/>
      </bottom>
      <diagonal/>
    </border>
    <border>
      <left style="hair">
        <color auto="1"/>
      </left>
      <right style="hair">
        <color auto="1"/>
      </right>
      <top style="thick">
        <color theme="6" tint="-0.499984740745262"/>
      </top>
      <bottom style="thick">
        <color theme="6" tint="-0.499984740745262"/>
      </bottom>
      <diagonal/>
    </border>
    <border>
      <left style="hair">
        <color auto="1"/>
      </left>
      <right/>
      <top style="thick">
        <color theme="6" tint="-0.499984740745262"/>
      </top>
      <bottom style="thick">
        <color theme="6" tint="-0.499984740745262"/>
      </bottom>
      <diagonal/>
    </border>
    <border>
      <left/>
      <right/>
      <top style="thick">
        <color theme="6" tint="-0.499984740745262"/>
      </top>
      <bottom style="thick">
        <color theme="6" tint="-0.499984740745262"/>
      </bottom>
      <diagonal/>
    </border>
    <border>
      <left/>
      <right style="medium">
        <color auto="1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auto="1"/>
      </left>
      <right style="dotted">
        <color auto="1"/>
      </right>
      <top style="thick">
        <color theme="6" tint="-0.24994659260841701"/>
      </top>
      <bottom/>
      <diagonal/>
    </border>
    <border>
      <left style="dotted">
        <color auto="1"/>
      </left>
      <right style="dotted">
        <color auto="1"/>
      </right>
      <top style="thick">
        <color theme="6" tint="-0.24994659260841701"/>
      </top>
      <bottom/>
      <diagonal/>
    </border>
    <border>
      <left style="dotted">
        <color auto="1"/>
      </left>
      <right style="dotted">
        <color auto="1"/>
      </right>
      <top style="thick">
        <color theme="6" tint="-0.24994659260841701"/>
      </top>
      <bottom style="dotted">
        <color auto="1"/>
      </bottom>
      <diagonal/>
    </border>
    <border>
      <left style="dotted">
        <color auto="1"/>
      </left>
      <right style="thick">
        <color auto="1"/>
      </right>
      <top style="thick">
        <color theme="6" tint="-0.24994659260841701"/>
      </top>
      <bottom/>
      <diagonal/>
    </border>
    <border>
      <left style="thick">
        <color auto="1"/>
      </left>
      <right style="dotted">
        <color auto="1"/>
      </right>
      <top/>
      <bottom style="thick">
        <color theme="6" tint="-0.24994659260841701"/>
      </bottom>
      <diagonal/>
    </border>
    <border>
      <left style="dotted">
        <color auto="1"/>
      </left>
      <right style="dotted">
        <color auto="1"/>
      </right>
      <top/>
      <bottom style="thick">
        <color theme="6" tint="-0.2499465926084170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ck">
        <color theme="6" tint="-0.24994659260841701"/>
      </bottom>
      <diagonal/>
    </border>
    <border>
      <left style="dotted">
        <color auto="1"/>
      </left>
      <right style="thick">
        <color auto="1"/>
      </right>
      <top/>
      <bottom style="thick">
        <color theme="6" tint="-0.24994659260841701"/>
      </bottom>
      <diagonal/>
    </border>
  </borders>
  <cellStyleXfs count="19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6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2" fillId="0" borderId="49" xfId="0" applyFont="1" applyBorder="1" applyAlignment="1">
      <alignment horizontal="left" vertical="center" wrapText="1" indent="1"/>
    </xf>
    <xf numFmtId="0" fontId="12" fillId="0" borderId="41" xfId="0" applyFont="1" applyBorder="1" applyAlignment="1">
      <alignment horizontal="center" vertical="center"/>
    </xf>
    <xf numFmtId="0" fontId="11" fillId="0" borderId="41" xfId="0" applyFont="1" applyBorder="1" applyAlignment="1">
      <alignment horizontal="right" vertical="center"/>
    </xf>
    <xf numFmtId="20" fontId="12" fillId="0" borderId="42" xfId="0" applyNumberFormat="1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20" fontId="11" fillId="0" borderId="43" xfId="0" applyNumberFormat="1" applyFont="1" applyBorder="1" applyAlignment="1">
      <alignment horizontal="center" vertical="center"/>
    </xf>
    <xf numFmtId="0" fontId="11" fillId="0" borderId="52" xfId="0" applyFont="1" applyBorder="1" applyAlignment="1">
      <alignment vertical="center" wrapText="1"/>
    </xf>
    <xf numFmtId="0" fontId="11" fillId="0" borderId="40" xfId="0" applyFont="1" applyBorder="1" applyAlignment="1">
      <alignment horizontal="right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5" fillId="0" borderId="45" xfId="0" applyFont="1" applyBorder="1" applyAlignment="1">
      <alignment horizontal="right" vertical="center"/>
    </xf>
    <xf numFmtId="0" fontId="11" fillId="0" borderId="35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29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1" fillId="0" borderId="28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 indent="1"/>
    </xf>
    <xf numFmtId="0" fontId="11" fillId="0" borderId="3" xfId="0" applyFont="1" applyBorder="1" applyAlignment="1">
      <alignment horizontal="left" vertical="center" wrapText="1" inden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22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165" fontId="11" fillId="0" borderId="10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5" fillId="2" borderId="28" xfId="0" applyFont="1" applyFill="1" applyBorder="1" applyAlignment="1">
      <alignment horizontal="center" vertical="center" wrapText="1"/>
    </xf>
    <xf numFmtId="165" fontId="12" fillId="2" borderId="10" xfId="0" applyNumberFormat="1" applyFont="1" applyFill="1" applyBorder="1" applyAlignment="1">
      <alignment horizontal="right" vertical="center" indent="2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10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17" xfId="0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center" vertical="center"/>
    </xf>
    <xf numFmtId="0" fontId="11" fillId="0" borderId="37" xfId="0" applyFont="1" applyBorder="1" applyAlignment="1">
      <alignment horizontal="left" vertical="center" indent="1"/>
    </xf>
    <xf numFmtId="0" fontId="11" fillId="0" borderId="38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6" fillId="0" borderId="8" xfId="0" applyFont="1" applyBorder="1" applyAlignment="1">
      <alignment horizontal="left" vertical="center" wrapText="1" indent="1"/>
    </xf>
    <xf numFmtId="0" fontId="16" fillId="0" borderId="31" xfId="0" applyFont="1" applyBorder="1" applyAlignment="1">
      <alignment horizontal="right" vertical="center"/>
    </xf>
    <xf numFmtId="0" fontId="16" fillId="0" borderId="39" xfId="0" applyFont="1" applyBorder="1" applyAlignment="1">
      <alignment horizontal="left" vertical="center" wrapText="1" indent="1"/>
    </xf>
    <xf numFmtId="0" fontId="16" fillId="0" borderId="7" xfId="0" applyFont="1" applyBorder="1" applyAlignment="1">
      <alignment horizontal="center" vertical="center"/>
    </xf>
    <xf numFmtId="0" fontId="16" fillId="0" borderId="25" xfId="0" applyFont="1" applyBorder="1" applyAlignment="1">
      <alignment horizontal="right" vertical="center"/>
    </xf>
    <xf numFmtId="0" fontId="10" fillId="0" borderId="51" xfId="0" applyFont="1" applyBorder="1" applyAlignment="1">
      <alignment vertical="center" wrapText="1"/>
    </xf>
    <xf numFmtId="0" fontId="15" fillId="0" borderId="29" xfId="0" applyFont="1" applyBorder="1" applyAlignment="1">
      <alignment horizontal="right" vertical="center" wrapText="1"/>
    </xf>
    <xf numFmtId="0" fontId="10" fillId="2" borderId="8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 indent="1"/>
    </xf>
    <xf numFmtId="0" fontId="12" fillId="2" borderId="28" xfId="0" applyFont="1" applyFill="1" applyBorder="1" applyAlignment="1">
      <alignment horizontal="right" vertical="center" wrapText="1"/>
    </xf>
    <xf numFmtId="0" fontId="12" fillId="0" borderId="8" xfId="0" applyFont="1" applyBorder="1" applyAlignment="1">
      <alignment vertical="center" wrapText="1"/>
    </xf>
    <xf numFmtId="165" fontId="11" fillId="0" borderId="38" xfId="0" applyNumberFormat="1" applyFont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right" vertical="center" indent="2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1" fontId="6" fillId="3" borderId="0" xfId="0" applyNumberFormat="1" applyFont="1" applyFill="1" applyAlignment="1">
      <alignment horizontal="right" vertical="center"/>
    </xf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top" wrapText="1"/>
    </xf>
    <xf numFmtId="0" fontId="19" fillId="3" borderId="0" xfId="0" applyFont="1" applyFill="1" applyAlignment="1">
      <alignment vertical="center"/>
    </xf>
    <xf numFmtId="166" fontId="2" fillId="3" borderId="0" xfId="0" applyNumberFormat="1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49" fontId="11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2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165" fontId="15" fillId="0" borderId="41" xfId="0" applyNumberFormat="1" applyFont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right" vertical="center" indent="2"/>
    </xf>
    <xf numFmtId="165" fontId="12" fillId="4" borderId="41" xfId="0" applyNumberFormat="1" applyFont="1" applyFill="1" applyBorder="1" applyAlignment="1">
      <alignment horizontal="right" vertical="center" indent="2"/>
    </xf>
    <xf numFmtId="165" fontId="16" fillId="4" borderId="1" xfId="0" applyNumberFormat="1" applyFont="1" applyFill="1" applyBorder="1" applyAlignment="1">
      <alignment horizontal="center" vertical="center"/>
    </xf>
    <xf numFmtId="165" fontId="16" fillId="4" borderId="6" xfId="0" applyNumberFormat="1" applyFont="1" applyFill="1" applyBorder="1" applyAlignment="1">
      <alignment horizontal="center" vertical="center"/>
    </xf>
    <xf numFmtId="165" fontId="16" fillId="4" borderId="17" xfId="0" applyNumberFormat="1" applyFont="1" applyFill="1" applyBorder="1" applyAlignment="1">
      <alignment horizontal="center" vertical="center"/>
    </xf>
    <xf numFmtId="165" fontId="11" fillId="4" borderId="6" xfId="0" applyNumberFormat="1" applyFont="1" applyFill="1" applyBorder="1" applyAlignment="1">
      <alignment horizontal="center" vertical="center" wrapText="1"/>
    </xf>
    <xf numFmtId="165" fontId="11" fillId="4" borderId="10" xfId="0" applyNumberFormat="1" applyFont="1" applyFill="1" applyBorder="1" applyAlignment="1">
      <alignment horizontal="right" vertical="center" indent="2"/>
    </xf>
    <xf numFmtId="165" fontId="10" fillId="4" borderId="10" xfId="0" applyNumberFormat="1" applyFont="1" applyFill="1" applyBorder="1" applyAlignment="1">
      <alignment horizontal="right" vertical="center" indent="2"/>
    </xf>
    <xf numFmtId="165" fontId="12" fillId="4" borderId="10" xfId="0" applyNumberFormat="1" applyFont="1" applyFill="1" applyBorder="1" applyAlignment="1">
      <alignment horizontal="right" vertical="center" indent="2"/>
    </xf>
    <xf numFmtId="0" fontId="11" fillId="0" borderId="65" xfId="0" applyFont="1" applyBorder="1" applyAlignment="1">
      <alignment vertical="center"/>
    </xf>
    <xf numFmtId="0" fontId="11" fillId="0" borderId="66" xfId="0" applyFont="1" applyBorder="1" applyAlignment="1">
      <alignment vertical="center"/>
    </xf>
    <xf numFmtId="0" fontId="11" fillId="0" borderId="66" xfId="0" applyFont="1" applyBorder="1" applyAlignment="1">
      <alignment horizontal="right" vertical="center"/>
    </xf>
    <xf numFmtId="165" fontId="12" fillId="0" borderId="66" xfId="0" applyNumberFormat="1" applyFont="1" applyBorder="1" applyAlignment="1">
      <alignment horizontal="right" vertical="center" indent="2"/>
    </xf>
    <xf numFmtId="0" fontId="16" fillId="0" borderId="68" xfId="0" applyFont="1" applyBorder="1" applyAlignment="1">
      <alignment horizontal="center" vertical="center"/>
    </xf>
    <xf numFmtId="0" fontId="16" fillId="0" borderId="68" xfId="0" applyFont="1" applyBorder="1" applyAlignment="1">
      <alignment horizontal="right" vertical="center"/>
    </xf>
    <xf numFmtId="165" fontId="16" fillId="4" borderId="68" xfId="0" applyNumberFormat="1" applyFont="1" applyFill="1" applyBorder="1" applyAlignment="1">
      <alignment horizontal="right" vertical="center" indent="2"/>
    </xf>
    <xf numFmtId="164" fontId="16" fillId="0" borderId="68" xfId="0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right" vertical="center"/>
    </xf>
    <xf numFmtId="0" fontId="23" fillId="3" borderId="0" xfId="0" applyFont="1" applyFill="1" applyAlignment="1">
      <alignment vertical="center"/>
    </xf>
    <xf numFmtId="0" fontId="11" fillId="3" borderId="55" xfId="0" applyFont="1" applyFill="1" applyBorder="1" applyAlignment="1">
      <alignment vertical="center"/>
    </xf>
    <xf numFmtId="165" fontId="11" fillId="0" borderId="17" xfId="0" applyNumberFormat="1" applyFont="1" applyBorder="1" applyAlignment="1">
      <alignment horizontal="center" vertical="center" wrapText="1"/>
    </xf>
    <xf numFmtId="165" fontId="11" fillId="0" borderId="30" xfId="0" applyNumberFormat="1" applyFont="1" applyBorder="1" applyAlignment="1">
      <alignment horizontal="center"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165" fontId="16" fillId="4" borderId="10" xfId="0" applyNumberFormat="1" applyFont="1" applyFill="1" applyBorder="1" applyAlignment="1">
      <alignment horizontal="center" vertical="center"/>
    </xf>
    <xf numFmtId="14" fontId="10" fillId="4" borderId="10" xfId="0" applyNumberFormat="1" applyFont="1" applyFill="1" applyBorder="1" applyAlignment="1">
      <alignment horizontal="right" vertical="center" indent="2"/>
    </xf>
    <xf numFmtId="0" fontId="11" fillId="3" borderId="0" xfId="0" applyFont="1" applyFill="1" applyBorder="1" applyAlignment="1">
      <alignment horizontal="center" vertical="center"/>
    </xf>
    <xf numFmtId="164" fontId="11" fillId="0" borderId="68" xfId="0" applyNumberFormat="1" applyFont="1" applyBorder="1" applyAlignment="1">
      <alignment horizontal="center" vertical="center"/>
    </xf>
    <xf numFmtId="164" fontId="11" fillId="0" borderId="89" xfId="0" applyNumberFormat="1" applyFont="1" applyBorder="1" applyAlignment="1">
      <alignment horizontal="center" vertical="center"/>
    </xf>
    <xf numFmtId="0" fontId="17" fillId="6" borderId="77" xfId="0" applyFont="1" applyFill="1" applyBorder="1" applyAlignment="1">
      <alignment horizontal="center" vertical="center"/>
    </xf>
    <xf numFmtId="164" fontId="16" fillId="6" borderId="68" xfId="0" applyNumberFormat="1" applyFont="1" applyFill="1" applyBorder="1" applyAlignment="1">
      <alignment horizontal="center" vertical="center"/>
    </xf>
    <xf numFmtId="0" fontId="27" fillId="6" borderId="88" xfId="0" applyFont="1" applyFill="1" applyBorder="1" applyAlignment="1">
      <alignment horizontal="center" vertical="center"/>
    </xf>
    <xf numFmtId="0" fontId="11" fillId="0" borderId="59" xfId="0" applyFont="1" applyBorder="1" applyAlignment="1">
      <alignment vertical="center"/>
    </xf>
    <xf numFmtId="0" fontId="11" fillId="0" borderId="60" xfId="0" applyFont="1" applyBorder="1" applyAlignment="1">
      <alignment vertical="center"/>
    </xf>
    <xf numFmtId="0" fontId="11" fillId="0" borderId="60" xfId="0" applyFont="1" applyBorder="1" applyAlignment="1">
      <alignment horizontal="right" vertical="center"/>
    </xf>
    <xf numFmtId="165" fontId="11" fillId="0" borderId="60" xfId="0" applyNumberFormat="1" applyFont="1" applyBorder="1" applyAlignment="1">
      <alignment horizontal="right" vertical="center" indent="2"/>
    </xf>
    <xf numFmtId="0" fontId="11" fillId="0" borderId="94" xfId="0" applyFont="1" applyBorder="1" applyAlignment="1">
      <alignment vertical="center"/>
    </xf>
    <xf numFmtId="0" fontId="11" fillId="0" borderId="90" xfId="0" applyFont="1" applyBorder="1" applyAlignment="1">
      <alignment vertical="center"/>
    </xf>
    <xf numFmtId="0" fontId="11" fillId="0" borderId="90" xfId="0" applyFont="1" applyBorder="1" applyAlignment="1">
      <alignment horizontal="right" vertical="center"/>
    </xf>
    <xf numFmtId="165" fontId="11" fillId="4" borderId="90" xfId="0" applyNumberFormat="1" applyFont="1" applyFill="1" applyBorder="1" applyAlignment="1">
      <alignment horizontal="right" vertical="center" indent="2"/>
    </xf>
    <xf numFmtId="0" fontId="15" fillId="0" borderId="93" xfId="0" applyFont="1" applyBorder="1" applyAlignment="1">
      <alignment vertical="center" wrapText="1"/>
    </xf>
    <xf numFmtId="0" fontId="15" fillId="0" borderId="95" xfId="0" applyFont="1" applyBorder="1" applyAlignment="1">
      <alignment vertical="center" wrapText="1"/>
    </xf>
    <xf numFmtId="0" fontId="15" fillId="0" borderId="95" xfId="0" applyFont="1" applyBorder="1" applyAlignment="1">
      <alignment horizontal="right" vertical="center" wrapText="1"/>
    </xf>
    <xf numFmtId="164" fontId="16" fillId="0" borderId="10" xfId="0" applyNumberFormat="1" applyFont="1" applyBorder="1" applyAlignment="1">
      <alignment horizontal="center" vertical="center"/>
    </xf>
    <xf numFmtId="0" fontId="12" fillId="0" borderId="105" xfId="0" applyFont="1" applyBorder="1" applyAlignment="1">
      <alignment horizontal="left" vertical="center" indent="1"/>
    </xf>
    <xf numFmtId="0" fontId="15" fillId="0" borderId="106" xfId="0" applyFont="1" applyBorder="1" applyAlignment="1">
      <alignment horizontal="center" vertical="center"/>
    </xf>
    <xf numFmtId="0" fontId="15" fillId="0" borderId="106" xfId="0" applyFont="1" applyBorder="1" applyAlignment="1">
      <alignment horizontal="right" vertical="center"/>
    </xf>
    <xf numFmtId="165" fontId="15" fillId="4" borderId="106" xfId="0" applyNumberFormat="1" applyFont="1" applyFill="1" applyBorder="1" applyAlignment="1">
      <alignment horizontal="center" vertical="center" wrapText="1"/>
    </xf>
    <xf numFmtId="165" fontId="15" fillId="0" borderId="106" xfId="0" applyNumberFormat="1" applyFont="1" applyBorder="1" applyAlignment="1">
      <alignment horizontal="center" vertical="center" wrapText="1"/>
    </xf>
    <xf numFmtId="0" fontId="11" fillId="0" borderId="108" xfId="0" applyFont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11" fillId="0" borderId="75" xfId="0" applyFont="1" applyBorder="1" applyAlignment="1">
      <alignment horizontal="right" vertical="center" wrapText="1"/>
    </xf>
    <xf numFmtId="165" fontId="11" fillId="4" borderId="38" xfId="0" applyNumberFormat="1" applyFont="1" applyFill="1" applyBorder="1" applyAlignment="1">
      <alignment horizontal="right" vertical="center" indent="2"/>
    </xf>
    <xf numFmtId="0" fontId="11" fillId="0" borderId="109" xfId="0" applyFont="1" applyBorder="1" applyAlignment="1">
      <alignment vertical="center" wrapText="1"/>
    </xf>
    <xf numFmtId="0" fontId="11" fillId="0" borderId="29" xfId="0" applyFont="1" applyBorder="1" applyAlignment="1">
      <alignment vertical="center" wrapText="1"/>
    </xf>
    <xf numFmtId="165" fontId="11" fillId="0" borderId="26" xfId="0" applyNumberFormat="1" applyFont="1" applyBorder="1" applyAlignment="1">
      <alignment horizontal="center" vertical="center" wrapText="1"/>
    </xf>
    <xf numFmtId="165" fontId="11" fillId="0" borderId="110" xfId="0" applyNumberFormat="1" applyFont="1" applyBorder="1" applyAlignment="1">
      <alignment horizontal="center" vertical="center" wrapText="1"/>
    </xf>
    <xf numFmtId="165" fontId="11" fillId="0" borderId="27" xfId="0" applyNumberFormat="1" applyFont="1" applyBorder="1" applyAlignment="1">
      <alignment horizontal="center" vertical="center" wrapText="1"/>
    </xf>
    <xf numFmtId="0" fontId="15" fillId="0" borderId="111" xfId="0" applyFont="1" applyBorder="1" applyAlignment="1">
      <alignment vertical="center" wrapText="1"/>
    </xf>
    <xf numFmtId="0" fontId="15" fillId="0" borderId="112" xfId="0" applyFont="1" applyBorder="1" applyAlignment="1">
      <alignment vertical="center" wrapText="1"/>
    </xf>
    <xf numFmtId="0" fontId="12" fillId="0" borderId="112" xfId="0" applyFont="1" applyBorder="1" applyAlignment="1">
      <alignment horizontal="right" vertical="center" wrapText="1"/>
    </xf>
    <xf numFmtId="165" fontId="15" fillId="4" borderId="106" xfId="0" applyNumberFormat="1" applyFont="1" applyFill="1" applyBorder="1" applyAlignment="1">
      <alignment horizontal="right" vertical="center" indent="2"/>
    </xf>
    <xf numFmtId="0" fontId="11" fillId="0" borderId="114" xfId="0" applyFont="1" applyBorder="1" applyAlignment="1">
      <alignment vertical="center" wrapText="1"/>
    </xf>
    <xf numFmtId="0" fontId="11" fillId="0" borderId="115" xfId="0" applyFont="1" applyBorder="1" applyAlignment="1">
      <alignment vertical="center" wrapText="1"/>
    </xf>
    <xf numFmtId="0" fontId="11" fillId="0" borderId="115" xfId="0" applyFont="1" applyBorder="1" applyAlignment="1">
      <alignment horizontal="right" vertical="center" wrapText="1"/>
    </xf>
    <xf numFmtId="165" fontId="11" fillId="4" borderId="116" xfId="0" applyNumberFormat="1" applyFont="1" applyFill="1" applyBorder="1" applyAlignment="1">
      <alignment horizontal="right" vertical="center" indent="2"/>
    </xf>
    <xf numFmtId="165" fontId="11" fillId="0" borderId="117" xfId="0" applyNumberFormat="1" applyFont="1" applyBorder="1" applyAlignment="1">
      <alignment horizontal="center" vertical="center" wrapText="1"/>
    </xf>
    <xf numFmtId="165" fontId="11" fillId="0" borderId="118" xfId="0" applyNumberFormat="1" applyFont="1" applyBorder="1" applyAlignment="1">
      <alignment horizontal="center" vertical="center" wrapText="1"/>
    </xf>
    <xf numFmtId="165" fontId="11" fillId="0" borderId="119" xfId="0" applyNumberFormat="1" applyFont="1" applyBorder="1" applyAlignment="1">
      <alignment horizontal="center" vertical="center" wrapText="1"/>
    </xf>
    <xf numFmtId="0" fontId="10" fillId="0" borderId="109" xfId="0" applyFont="1" applyBorder="1" applyAlignment="1">
      <alignment vertical="center" wrapText="1"/>
    </xf>
    <xf numFmtId="14" fontId="12" fillId="4" borderId="106" xfId="0" applyNumberFormat="1" applyFont="1" applyFill="1" applyBorder="1" applyAlignment="1">
      <alignment horizontal="right" vertical="center" indent="2"/>
    </xf>
    <xf numFmtId="0" fontId="12" fillId="0" borderId="105" xfId="0" applyFont="1" applyBorder="1" applyAlignment="1">
      <alignment vertical="center"/>
    </xf>
    <xf numFmtId="0" fontId="11" fillId="3" borderId="25" xfId="0" applyFont="1" applyFill="1" applyBorder="1" applyAlignment="1">
      <alignment vertical="center"/>
    </xf>
    <xf numFmtId="165" fontId="25" fillId="3" borderId="7" xfId="0" applyNumberFormat="1" applyFont="1" applyFill="1" applyBorder="1" applyAlignment="1">
      <alignment horizontal="center" vertical="center" wrapText="1"/>
    </xf>
    <xf numFmtId="0" fontId="12" fillId="0" borderId="111" xfId="0" applyFont="1" applyBorder="1" applyAlignment="1">
      <alignment vertical="center" wrapText="1"/>
    </xf>
    <xf numFmtId="0" fontId="15" fillId="0" borderId="112" xfId="0" applyFont="1" applyBorder="1" applyAlignment="1">
      <alignment horizontal="right" vertical="center" wrapText="1"/>
    </xf>
    <xf numFmtId="165" fontId="12" fillId="4" borderId="106" xfId="0" applyNumberFormat="1" applyFont="1" applyFill="1" applyBorder="1" applyAlignment="1">
      <alignment horizontal="right" vertical="center" indent="2"/>
    </xf>
    <xf numFmtId="0" fontId="10" fillId="0" borderId="108" xfId="0" applyFont="1" applyBorder="1" applyAlignment="1">
      <alignment vertical="center" wrapText="1"/>
    </xf>
    <xf numFmtId="165" fontId="10" fillId="4" borderId="38" xfId="0" applyNumberFormat="1" applyFont="1" applyFill="1" applyBorder="1" applyAlignment="1">
      <alignment horizontal="right" vertical="center" indent="2"/>
    </xf>
    <xf numFmtId="0" fontId="11" fillId="0" borderId="9" xfId="0" applyFont="1" applyBorder="1" applyAlignment="1">
      <alignment horizontal="left" vertical="center" wrapText="1" inden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28" fillId="7" borderId="111" xfId="0" applyFont="1" applyFill="1" applyBorder="1" applyAlignment="1">
      <alignment vertical="center" wrapText="1"/>
    </xf>
    <xf numFmtId="165" fontId="28" fillId="7" borderId="106" xfId="0" applyNumberFormat="1" applyFont="1" applyFill="1" applyBorder="1" applyAlignment="1">
      <alignment horizontal="right" vertical="center" indent="2"/>
    </xf>
    <xf numFmtId="0" fontId="28" fillId="7" borderId="112" xfId="0" applyFont="1" applyFill="1" applyBorder="1" applyAlignment="1">
      <alignment vertical="center" wrapText="1"/>
    </xf>
    <xf numFmtId="0" fontId="28" fillId="7" borderId="112" xfId="0" applyFont="1" applyFill="1" applyBorder="1" applyAlignment="1">
      <alignment horizontal="right" vertical="center" wrapText="1"/>
    </xf>
    <xf numFmtId="0" fontId="20" fillId="0" borderId="40" xfId="0" applyFont="1" applyBorder="1" applyAlignment="1">
      <alignment vertical="center" wrapText="1"/>
    </xf>
    <xf numFmtId="0" fontId="12" fillId="0" borderId="121" xfId="0" applyFont="1" applyBorder="1" applyAlignment="1">
      <alignment vertical="center" wrapText="1"/>
    </xf>
    <xf numFmtId="0" fontId="15" fillId="0" borderId="122" xfId="0" applyFont="1" applyBorder="1" applyAlignment="1">
      <alignment horizontal="center" vertical="center" wrapText="1"/>
    </xf>
    <xf numFmtId="0" fontId="15" fillId="0" borderId="122" xfId="0" applyFont="1" applyBorder="1" applyAlignment="1">
      <alignment horizontal="right" vertical="center" wrapText="1"/>
    </xf>
    <xf numFmtId="165" fontId="15" fillId="4" borderId="123" xfId="0" applyNumberFormat="1" applyFont="1" applyFill="1" applyBorder="1" applyAlignment="1">
      <alignment horizontal="right" vertical="center" indent="2"/>
    </xf>
    <xf numFmtId="0" fontId="31" fillId="2" borderId="127" xfId="0" applyFont="1" applyFill="1" applyBorder="1" applyAlignment="1">
      <alignment vertical="center" wrapText="1"/>
    </xf>
    <xf numFmtId="0" fontId="32" fillId="2" borderId="128" xfId="0" applyFont="1" applyFill="1" applyBorder="1" applyAlignment="1">
      <alignment vertical="center" wrapText="1"/>
    </xf>
    <xf numFmtId="0" fontId="32" fillId="2" borderId="128" xfId="0" applyFont="1" applyFill="1" applyBorder="1" applyAlignment="1">
      <alignment horizontal="right" vertical="center" wrapText="1"/>
    </xf>
    <xf numFmtId="165" fontId="33" fillId="2" borderId="129" xfId="0" applyNumberFormat="1" applyFont="1" applyFill="1" applyBorder="1" applyAlignment="1">
      <alignment horizontal="right" vertical="center" indent="2"/>
    </xf>
    <xf numFmtId="164" fontId="33" fillId="2" borderId="135" xfId="0" applyNumberFormat="1" applyFont="1" applyFill="1" applyBorder="1" applyAlignment="1">
      <alignment horizontal="center" vertical="center"/>
    </xf>
    <xf numFmtId="164" fontId="33" fillId="2" borderId="139" xfId="0" applyNumberFormat="1" applyFont="1" applyFill="1" applyBorder="1" applyAlignment="1">
      <alignment horizontal="center" vertical="center"/>
    </xf>
    <xf numFmtId="0" fontId="11" fillId="0" borderId="65" xfId="0" applyFont="1" applyBorder="1" applyAlignment="1">
      <alignment horizontal="left" vertical="center" wrapText="1"/>
    </xf>
    <xf numFmtId="165" fontId="12" fillId="9" borderId="95" xfId="0" applyNumberFormat="1" applyFont="1" applyFill="1" applyBorder="1" applyAlignment="1">
      <alignment horizontal="right" vertical="center" indent="2"/>
    </xf>
    <xf numFmtId="165" fontId="11" fillId="9" borderId="0" xfId="0" applyNumberFormat="1" applyFont="1" applyFill="1" applyAlignment="1">
      <alignment horizontal="right" vertical="center" indent="2"/>
    </xf>
    <xf numFmtId="165" fontId="16" fillId="9" borderId="31" xfId="0" applyNumberFormat="1" applyFont="1" applyFill="1" applyBorder="1" applyAlignment="1">
      <alignment horizontal="right" vertical="center" indent="2"/>
    </xf>
    <xf numFmtId="165" fontId="16" fillId="9" borderId="25" xfId="0" applyNumberFormat="1" applyFont="1" applyFill="1" applyBorder="1" applyAlignment="1">
      <alignment horizontal="right" vertical="center" indent="2"/>
    </xf>
    <xf numFmtId="165" fontId="25" fillId="6" borderId="74" xfId="0" applyNumberFormat="1" applyFont="1" applyFill="1" applyBorder="1" applyAlignment="1">
      <alignment horizontal="center" vertical="center" wrapText="1"/>
    </xf>
    <xf numFmtId="0" fontId="16" fillId="0" borderId="68" xfId="0" applyFont="1" applyBorder="1" applyAlignment="1">
      <alignment horizontal="center" vertical="center"/>
    </xf>
    <xf numFmtId="0" fontId="16" fillId="0" borderId="89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 vertical="center"/>
    </xf>
    <xf numFmtId="165" fontId="15" fillId="5" borderId="68" xfId="0" applyNumberFormat="1" applyFont="1" applyFill="1" applyBorder="1" applyAlignment="1">
      <alignment horizontal="center" vertical="center"/>
    </xf>
    <xf numFmtId="165" fontId="15" fillId="5" borderId="89" xfId="0" applyNumberFormat="1" applyFont="1" applyFill="1" applyBorder="1" applyAlignment="1">
      <alignment horizontal="center" vertical="center"/>
    </xf>
    <xf numFmtId="165" fontId="16" fillId="0" borderId="68" xfId="0" applyNumberFormat="1" applyFont="1" applyBorder="1" applyAlignment="1">
      <alignment horizontal="center" vertical="center" wrapText="1"/>
    </xf>
    <xf numFmtId="165" fontId="16" fillId="0" borderId="89" xfId="0" applyNumberFormat="1" applyFont="1" applyBorder="1" applyAlignment="1">
      <alignment horizontal="center" vertical="center" wrapText="1"/>
    </xf>
    <xf numFmtId="0" fontId="11" fillId="0" borderId="87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33" fillId="2" borderId="133" xfId="0" applyFont="1" applyFill="1" applyBorder="1" applyAlignment="1">
      <alignment horizontal="left" vertical="center" wrapText="1" indent="1"/>
    </xf>
    <xf numFmtId="0" fontId="33" fillId="2" borderId="137" xfId="0" applyFont="1" applyFill="1" applyBorder="1" applyAlignment="1">
      <alignment horizontal="left" vertical="center" wrapText="1" indent="1"/>
    </xf>
    <xf numFmtId="0" fontId="33" fillId="2" borderId="134" xfId="0" applyFont="1" applyFill="1" applyBorder="1" applyAlignment="1">
      <alignment horizontal="center" vertical="center"/>
    </xf>
    <xf numFmtId="0" fontId="33" fillId="2" borderId="138" xfId="0" applyFont="1" applyFill="1" applyBorder="1" applyAlignment="1">
      <alignment horizontal="center" vertical="center"/>
    </xf>
    <xf numFmtId="165" fontId="33" fillId="2" borderId="134" xfId="0" applyNumberFormat="1" applyFont="1" applyFill="1" applyBorder="1" applyAlignment="1">
      <alignment horizontal="center" vertical="center"/>
    </xf>
    <xf numFmtId="165" fontId="33" fillId="2" borderId="138" xfId="0" applyNumberFormat="1" applyFont="1" applyFill="1" applyBorder="1" applyAlignment="1">
      <alignment horizontal="center" vertical="center"/>
    </xf>
    <xf numFmtId="165" fontId="33" fillId="2" borderId="134" xfId="0" applyNumberFormat="1" applyFont="1" applyFill="1" applyBorder="1" applyAlignment="1">
      <alignment horizontal="center" vertical="center" wrapText="1"/>
    </xf>
    <xf numFmtId="165" fontId="33" fillId="2" borderId="138" xfId="0" applyNumberFormat="1" applyFont="1" applyFill="1" applyBorder="1" applyAlignment="1">
      <alignment horizontal="center" vertical="center" wrapText="1"/>
    </xf>
    <xf numFmtId="0" fontId="33" fillId="2" borderId="136" xfId="0" applyFont="1" applyFill="1" applyBorder="1" applyAlignment="1">
      <alignment horizontal="center" vertical="center"/>
    </xf>
    <xf numFmtId="0" fontId="33" fillId="2" borderId="140" xfId="0" applyFont="1" applyFill="1" applyBorder="1" applyAlignment="1">
      <alignment horizontal="center" vertical="center"/>
    </xf>
    <xf numFmtId="165" fontId="11" fillId="0" borderId="45" xfId="0" applyNumberFormat="1" applyFont="1" applyBorder="1" applyAlignment="1">
      <alignment horizontal="center" vertical="center" wrapText="1"/>
    </xf>
    <xf numFmtId="165" fontId="11" fillId="0" borderId="35" xfId="0" applyNumberFormat="1" applyFont="1" applyBorder="1" applyAlignment="1">
      <alignment horizontal="center" vertical="center" wrapText="1"/>
    </xf>
    <xf numFmtId="20" fontId="12" fillId="0" borderId="33" xfId="0" applyNumberFormat="1" applyFont="1" applyBorder="1" applyAlignment="1">
      <alignment horizontal="center" vertical="center"/>
    </xf>
    <xf numFmtId="20" fontId="12" fillId="0" borderId="34" xfId="0" applyNumberFormat="1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 indent="1"/>
    </xf>
    <xf numFmtId="0" fontId="16" fillId="0" borderId="9" xfId="0" applyFont="1" applyBorder="1" applyAlignment="1">
      <alignment horizontal="left" vertical="center" wrapText="1" indent="1"/>
    </xf>
    <xf numFmtId="0" fontId="16" fillId="0" borderId="6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2" fillId="8" borderId="79" xfId="0" applyFont="1" applyFill="1" applyBorder="1" applyAlignment="1">
      <alignment horizontal="center" vertical="center"/>
    </xf>
    <xf numFmtId="0" fontId="22" fillId="8" borderId="80" xfId="0" applyFont="1" applyFill="1" applyBorder="1" applyAlignment="1">
      <alignment horizontal="center" vertical="center"/>
    </xf>
    <xf numFmtId="0" fontId="22" fillId="8" borderId="81" xfId="0" applyFont="1" applyFill="1" applyBorder="1" applyAlignment="1">
      <alignment horizontal="center" vertical="center"/>
    </xf>
    <xf numFmtId="0" fontId="10" fillId="8" borderId="82" xfId="0" applyFont="1" applyFill="1" applyBorder="1" applyAlignment="1">
      <alignment horizontal="center" vertical="center"/>
    </xf>
    <xf numFmtId="0" fontId="10" fillId="8" borderId="84" xfId="0" applyFont="1" applyFill="1" applyBorder="1" applyAlignment="1">
      <alignment horizontal="center" vertical="center"/>
    </xf>
    <xf numFmtId="0" fontId="10" fillId="8" borderId="60" xfId="0" applyFont="1" applyFill="1" applyBorder="1" applyAlignment="1">
      <alignment horizontal="center" vertical="center"/>
    </xf>
    <xf numFmtId="0" fontId="10" fillId="8" borderId="63" xfId="0" applyFont="1" applyFill="1" applyBorder="1" applyAlignment="1">
      <alignment horizontal="center" vertical="center"/>
    </xf>
    <xf numFmtId="0" fontId="10" fillId="8" borderId="83" xfId="0" applyFont="1" applyFill="1" applyBorder="1" applyAlignment="1">
      <alignment horizontal="center" vertical="center"/>
    </xf>
    <xf numFmtId="0" fontId="10" fillId="8" borderId="85" xfId="0" applyFont="1" applyFill="1" applyBorder="1" applyAlignment="1">
      <alignment horizontal="center" vertical="center"/>
    </xf>
    <xf numFmtId="0" fontId="11" fillId="0" borderId="86" xfId="0" applyFont="1" applyBorder="1" applyAlignment="1">
      <alignment horizontal="left" vertical="center" wrapText="1" indent="1"/>
    </xf>
    <xf numFmtId="0" fontId="11" fillId="0" borderId="90" xfId="0" applyFont="1" applyBorder="1" applyAlignment="1">
      <alignment horizontal="center" vertical="center"/>
    </xf>
    <xf numFmtId="165" fontId="15" fillId="5" borderId="90" xfId="0" applyNumberFormat="1" applyFont="1" applyFill="1" applyBorder="1" applyAlignment="1">
      <alignment horizontal="center" vertical="center"/>
    </xf>
    <xf numFmtId="165" fontId="11" fillId="0" borderId="68" xfId="0" applyNumberFormat="1" applyFont="1" applyBorder="1" applyAlignment="1">
      <alignment horizontal="center" vertical="center" wrapText="1"/>
    </xf>
    <xf numFmtId="0" fontId="11" fillId="0" borderId="91" xfId="0" applyFont="1" applyBorder="1" applyAlignment="1">
      <alignment horizontal="left" vertical="center" wrapText="1" indent="1"/>
    </xf>
    <xf numFmtId="0" fontId="16" fillId="0" borderId="77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165" fontId="15" fillId="5" borderId="77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top" wrapText="1"/>
    </xf>
    <xf numFmtId="0" fontId="11" fillId="3" borderId="25" xfId="0" applyFont="1" applyFill="1" applyBorder="1" applyAlignment="1">
      <alignment horizontal="center" vertical="center"/>
    </xf>
    <xf numFmtId="165" fontId="11" fillId="0" borderId="66" xfId="0" applyNumberFormat="1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6" fillId="0" borderId="67" xfId="0" applyFont="1" applyBorder="1" applyAlignment="1">
      <alignment horizontal="left" vertical="center" indent="1"/>
    </xf>
    <xf numFmtId="0" fontId="10" fillId="4" borderId="60" xfId="0" applyFont="1" applyFill="1" applyBorder="1" applyAlignment="1">
      <alignment horizontal="center" vertical="center"/>
    </xf>
    <xf numFmtId="0" fontId="10" fillId="4" borderId="63" xfId="0" applyFont="1" applyFill="1" applyBorder="1" applyAlignment="1">
      <alignment horizontal="center" vertical="center"/>
    </xf>
    <xf numFmtId="0" fontId="10" fillId="4" borderId="61" xfId="0" applyFont="1" applyFill="1" applyBorder="1" applyAlignment="1">
      <alignment horizontal="center" vertical="center"/>
    </xf>
    <xf numFmtId="0" fontId="10" fillId="4" borderId="64" xfId="0" applyFont="1" applyFill="1" applyBorder="1" applyAlignment="1">
      <alignment horizontal="center" vertical="center"/>
    </xf>
    <xf numFmtId="0" fontId="10" fillId="4" borderId="59" xfId="0" applyFont="1" applyFill="1" applyBorder="1" applyAlignment="1">
      <alignment horizontal="center" vertical="center"/>
    </xf>
    <xf numFmtId="0" fontId="10" fillId="4" borderId="62" xfId="0" applyFont="1" applyFill="1" applyBorder="1" applyAlignment="1">
      <alignment horizontal="center" vertical="center"/>
    </xf>
    <xf numFmtId="0" fontId="24" fillId="4" borderId="56" xfId="0" applyFont="1" applyFill="1" applyBorder="1" applyAlignment="1">
      <alignment horizontal="center" vertical="center"/>
    </xf>
    <xf numFmtId="0" fontId="24" fillId="4" borderId="57" xfId="0" applyFont="1" applyFill="1" applyBorder="1" applyAlignment="1">
      <alignment horizontal="center" vertical="center"/>
    </xf>
    <xf numFmtId="0" fontId="24" fillId="4" borderId="58" xfId="0" applyFont="1" applyFill="1" applyBorder="1" applyAlignment="1">
      <alignment horizontal="center" vertical="center"/>
    </xf>
    <xf numFmtId="0" fontId="24" fillId="4" borderId="53" xfId="0" applyFont="1" applyFill="1" applyBorder="1" applyAlignment="1">
      <alignment horizontal="center" vertical="center"/>
    </xf>
    <xf numFmtId="0" fontId="24" fillId="4" borderId="36" xfId="0" applyFont="1" applyFill="1" applyBorder="1" applyAlignment="1">
      <alignment horizontal="center" vertical="center"/>
    </xf>
    <xf numFmtId="0" fontId="24" fillId="4" borderId="54" xfId="0" applyFont="1" applyFill="1" applyBorder="1" applyAlignment="1">
      <alignment horizontal="center" vertical="center"/>
    </xf>
    <xf numFmtId="0" fontId="22" fillId="5" borderId="79" xfId="0" applyFont="1" applyFill="1" applyBorder="1" applyAlignment="1">
      <alignment horizontal="center" vertical="center"/>
    </xf>
    <xf numFmtId="0" fontId="22" fillId="5" borderId="80" xfId="0" applyFont="1" applyFill="1" applyBorder="1" applyAlignment="1">
      <alignment horizontal="center" vertical="center"/>
    </xf>
    <xf numFmtId="0" fontId="22" fillId="5" borderId="81" xfId="0" applyFont="1" applyFill="1" applyBorder="1" applyAlignment="1">
      <alignment horizontal="center" vertical="center"/>
    </xf>
    <xf numFmtId="0" fontId="10" fillId="5" borderId="82" xfId="0" applyFont="1" applyFill="1" applyBorder="1" applyAlignment="1">
      <alignment horizontal="center" vertical="center"/>
    </xf>
    <xf numFmtId="0" fontId="10" fillId="5" borderId="84" xfId="0" applyFont="1" applyFill="1" applyBorder="1" applyAlignment="1">
      <alignment horizontal="center" vertical="center"/>
    </xf>
    <xf numFmtId="0" fontId="10" fillId="5" borderId="60" xfId="0" applyFont="1" applyFill="1" applyBorder="1" applyAlignment="1">
      <alignment horizontal="center" vertical="center"/>
    </xf>
    <xf numFmtId="0" fontId="10" fillId="5" borderId="63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center" vertical="center"/>
    </xf>
    <xf numFmtId="0" fontId="10" fillId="5" borderId="83" xfId="0" applyFont="1" applyFill="1" applyBorder="1" applyAlignment="1">
      <alignment horizontal="center" vertical="center"/>
    </xf>
    <xf numFmtId="0" fontId="10" fillId="5" borderId="85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6" fillId="0" borderId="67" xfId="0" applyFont="1" applyBorder="1" applyAlignment="1">
      <alignment horizontal="left" vertical="center" wrapText="1" indent="1"/>
    </xf>
    <xf numFmtId="0" fontId="16" fillId="0" borderId="69" xfId="0" applyFont="1" applyBorder="1" applyAlignment="1">
      <alignment horizontal="center" vertical="center"/>
    </xf>
    <xf numFmtId="165" fontId="11" fillId="0" borderId="17" xfId="0" applyNumberFormat="1" applyFont="1" applyBorder="1" applyAlignment="1">
      <alignment horizontal="center" vertical="center" wrapText="1"/>
    </xf>
    <xf numFmtId="165" fontId="11" fillId="0" borderId="30" xfId="0" applyNumberFormat="1" applyFont="1" applyBorder="1" applyAlignment="1">
      <alignment horizontal="center"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/>
    </xf>
    <xf numFmtId="49" fontId="16" fillId="0" borderId="68" xfId="0" applyNumberFormat="1" applyFont="1" applyBorder="1" applyAlignment="1">
      <alignment horizontal="center" vertical="center" wrapText="1"/>
    </xf>
    <xf numFmtId="49" fontId="16" fillId="0" borderId="6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49" fontId="16" fillId="0" borderId="26" xfId="0" applyNumberFormat="1" applyFont="1" applyBorder="1" applyAlignment="1">
      <alignment horizontal="center" vertical="center" wrapText="1"/>
    </xf>
    <xf numFmtId="49" fontId="16" fillId="0" borderId="27" xfId="0" applyNumberFormat="1" applyFont="1" applyBorder="1" applyAlignment="1">
      <alignment horizontal="center" vertical="center" wrapText="1"/>
    </xf>
    <xf numFmtId="0" fontId="10" fillId="4" borderId="76" xfId="0" applyFont="1" applyFill="1" applyBorder="1" applyAlignment="1">
      <alignment horizontal="center" vertical="center"/>
    </xf>
    <xf numFmtId="0" fontId="10" fillId="4" borderId="77" xfId="0" applyFont="1" applyFill="1" applyBorder="1" applyAlignment="1">
      <alignment horizontal="center" vertical="center"/>
    </xf>
    <xf numFmtId="0" fontId="10" fillId="4" borderId="78" xfId="0" applyFont="1" applyFill="1" applyBorder="1" applyAlignment="1">
      <alignment horizontal="center" vertical="center"/>
    </xf>
    <xf numFmtId="0" fontId="16" fillId="0" borderId="70" xfId="0" applyFont="1" applyBorder="1" applyAlignment="1">
      <alignment horizontal="left" vertical="center" wrapText="1" indent="1"/>
    </xf>
    <xf numFmtId="0" fontId="16" fillId="0" borderId="71" xfId="0" applyFont="1" applyBorder="1" applyAlignment="1">
      <alignment horizontal="center" vertical="center"/>
    </xf>
    <xf numFmtId="165" fontId="16" fillId="4" borderId="68" xfId="0" applyNumberFormat="1" applyFont="1" applyFill="1" applyBorder="1" applyAlignment="1">
      <alignment horizontal="right" vertical="center" indent="2"/>
    </xf>
    <xf numFmtId="165" fontId="16" fillId="4" borderId="71" xfId="0" applyNumberFormat="1" applyFont="1" applyFill="1" applyBorder="1" applyAlignment="1">
      <alignment horizontal="right" vertical="center" indent="2"/>
    </xf>
    <xf numFmtId="165" fontId="16" fillId="0" borderId="71" xfId="0" applyNumberFormat="1" applyFont="1" applyBorder="1" applyAlignment="1">
      <alignment horizontal="center" vertical="center" wrapText="1"/>
    </xf>
    <xf numFmtId="49" fontId="16" fillId="0" borderId="71" xfId="0" applyNumberFormat="1" applyFont="1" applyBorder="1" applyAlignment="1">
      <alignment horizontal="center" vertical="center" wrapText="1"/>
    </xf>
    <xf numFmtId="49" fontId="16" fillId="0" borderId="72" xfId="0" applyNumberFormat="1" applyFont="1" applyBorder="1" applyAlignment="1">
      <alignment horizontal="center" vertical="center" wrapText="1"/>
    </xf>
    <xf numFmtId="0" fontId="19" fillId="3" borderId="0" xfId="0" applyFont="1" applyFill="1" applyAlignment="1">
      <alignment horizontal="left" vertical="center" wrapText="1"/>
    </xf>
    <xf numFmtId="165" fontId="11" fillId="0" borderId="12" xfId="0" applyNumberFormat="1" applyFont="1" applyBorder="1" applyAlignment="1">
      <alignment horizontal="center" vertical="center" wrapText="1"/>
    </xf>
    <xf numFmtId="165" fontId="11" fillId="0" borderId="31" xfId="0" applyNumberFormat="1" applyFont="1" applyBorder="1" applyAlignment="1">
      <alignment horizontal="center" vertical="center" wrapText="1"/>
    </xf>
    <xf numFmtId="165" fontId="11" fillId="0" borderId="13" xfId="0" applyNumberFormat="1" applyFont="1" applyBorder="1" applyAlignment="1">
      <alignment horizontal="center" vertical="center" wrapText="1"/>
    </xf>
    <xf numFmtId="165" fontId="11" fillId="0" borderId="26" xfId="0" applyNumberFormat="1" applyFont="1" applyBorder="1" applyAlignment="1">
      <alignment horizontal="center" vertical="center" wrapText="1"/>
    </xf>
    <xf numFmtId="165" fontId="11" fillId="0" borderId="110" xfId="0" applyNumberFormat="1" applyFont="1" applyBorder="1" applyAlignment="1">
      <alignment horizontal="center" vertical="center" wrapText="1"/>
    </xf>
    <xf numFmtId="165" fontId="11" fillId="0" borderId="27" xfId="0" applyNumberFormat="1" applyFont="1" applyBorder="1" applyAlignment="1">
      <alignment horizontal="center" vertical="center" wrapText="1"/>
    </xf>
    <xf numFmtId="0" fontId="12" fillId="0" borderId="107" xfId="0" applyFont="1" applyBorder="1" applyAlignment="1">
      <alignment horizontal="center" vertical="center" wrapText="1"/>
    </xf>
    <xf numFmtId="0" fontId="12" fillId="0" borderId="97" xfId="0" applyFont="1" applyBorder="1" applyAlignment="1">
      <alignment horizontal="center" vertical="center"/>
    </xf>
    <xf numFmtId="0" fontId="26" fillId="3" borderId="55" xfId="0" applyFont="1" applyFill="1" applyBorder="1" applyAlignment="1">
      <alignment horizontal="center" vertical="center"/>
    </xf>
    <xf numFmtId="0" fontId="26" fillId="3" borderId="73" xfId="0" applyFont="1" applyFill="1" applyBorder="1" applyAlignment="1">
      <alignment horizontal="center" vertical="center"/>
    </xf>
    <xf numFmtId="165" fontId="33" fillId="2" borderId="130" xfId="0" applyNumberFormat="1" applyFont="1" applyFill="1" applyBorder="1" applyAlignment="1">
      <alignment horizontal="center" vertical="center" wrapText="1"/>
    </xf>
    <xf numFmtId="165" fontId="33" fillId="2" borderId="131" xfId="0" applyNumberFormat="1" applyFont="1" applyFill="1" applyBorder="1" applyAlignment="1">
      <alignment horizontal="center" vertical="center" wrapText="1"/>
    </xf>
    <xf numFmtId="165" fontId="33" fillId="2" borderId="132" xfId="0" applyNumberFormat="1" applyFont="1" applyFill="1" applyBorder="1" applyAlignment="1">
      <alignment horizontal="center" vertical="center" wrapText="1"/>
    </xf>
    <xf numFmtId="165" fontId="11" fillId="0" borderId="20" xfId="0" applyNumberFormat="1" applyFont="1" applyBorder="1" applyAlignment="1">
      <alignment horizontal="center" vertical="center" wrapText="1"/>
    </xf>
    <xf numFmtId="165" fontId="11" fillId="0" borderId="25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65" fontId="10" fillId="0" borderId="26" xfId="0" applyNumberFormat="1" applyFont="1" applyBorder="1" applyAlignment="1">
      <alignment horizontal="center" vertical="center" wrapText="1"/>
    </xf>
    <xf numFmtId="165" fontId="10" fillId="0" borderId="110" xfId="0" applyNumberFormat="1" applyFont="1" applyBorder="1" applyAlignment="1">
      <alignment horizontal="center" vertical="center" wrapText="1"/>
    </xf>
    <xf numFmtId="165" fontId="10" fillId="0" borderId="27" xfId="0" applyNumberFormat="1" applyFont="1" applyBorder="1" applyAlignment="1">
      <alignment horizontal="center" vertical="center" wrapText="1"/>
    </xf>
    <xf numFmtId="165" fontId="21" fillId="0" borderId="26" xfId="0" applyNumberFormat="1" applyFont="1" applyBorder="1" applyAlignment="1">
      <alignment horizontal="center" vertical="center" wrapText="1"/>
    </xf>
    <xf numFmtId="165" fontId="21" fillId="0" borderId="110" xfId="0" applyNumberFormat="1" applyFont="1" applyBorder="1" applyAlignment="1">
      <alignment horizontal="center" vertical="center" wrapText="1"/>
    </xf>
    <xf numFmtId="165" fontId="21" fillId="0" borderId="27" xfId="0" applyNumberFormat="1" applyFont="1" applyBorder="1" applyAlignment="1">
      <alignment horizontal="center" vertical="center" wrapText="1"/>
    </xf>
    <xf numFmtId="165" fontId="16" fillId="0" borderId="12" xfId="0" applyNumberFormat="1" applyFont="1" applyBorder="1" applyAlignment="1">
      <alignment horizontal="center" vertical="center" wrapText="1"/>
    </xf>
    <xf numFmtId="165" fontId="16" fillId="0" borderId="31" xfId="0" applyNumberFormat="1" applyFont="1" applyBorder="1" applyAlignment="1">
      <alignment horizontal="center" vertical="center" wrapText="1"/>
    </xf>
    <xf numFmtId="165" fontId="16" fillId="0" borderId="13" xfId="0" applyNumberFormat="1" applyFont="1" applyBorder="1" applyAlignment="1">
      <alignment horizontal="center" vertical="center" wrapText="1"/>
    </xf>
    <xf numFmtId="165" fontId="28" fillId="7" borderId="107" xfId="0" applyNumberFormat="1" applyFont="1" applyFill="1" applyBorder="1" applyAlignment="1">
      <alignment horizontal="center" vertical="center" wrapText="1"/>
    </xf>
    <xf numFmtId="165" fontId="28" fillId="7" borderId="113" xfId="0" applyNumberFormat="1" applyFont="1" applyFill="1" applyBorder="1" applyAlignment="1">
      <alignment horizontal="center" vertical="center" wrapText="1"/>
    </xf>
    <xf numFmtId="165" fontId="28" fillId="7" borderId="97" xfId="0" applyNumberFormat="1" applyFont="1" applyFill="1" applyBorder="1" applyAlignment="1">
      <alignment horizontal="center" vertical="center" wrapText="1"/>
    </xf>
    <xf numFmtId="165" fontId="10" fillId="0" borderId="12" xfId="0" applyNumberFormat="1" applyFont="1" applyBorder="1" applyAlignment="1">
      <alignment horizontal="center" vertical="center" wrapText="1"/>
    </xf>
    <xf numFmtId="165" fontId="10" fillId="0" borderId="31" xfId="0" applyNumberFormat="1" applyFont="1" applyBorder="1" applyAlignment="1">
      <alignment horizontal="center" vertical="center" wrapText="1"/>
    </xf>
    <xf numFmtId="165" fontId="10" fillId="0" borderId="13" xfId="0" applyNumberFormat="1" applyFont="1" applyBorder="1" applyAlignment="1">
      <alignment horizontal="center" vertical="center" wrapText="1"/>
    </xf>
    <xf numFmtId="165" fontId="15" fillId="0" borderId="107" xfId="0" applyNumberFormat="1" applyFont="1" applyBorder="1" applyAlignment="1">
      <alignment horizontal="center" vertical="center" wrapText="1"/>
    </xf>
    <xf numFmtId="165" fontId="15" fillId="0" borderId="113" xfId="0" applyNumberFormat="1" applyFont="1" applyBorder="1" applyAlignment="1">
      <alignment horizontal="center" vertical="center" wrapText="1"/>
    </xf>
    <xf numFmtId="165" fontId="15" fillId="0" borderId="97" xfId="0" applyNumberFormat="1" applyFont="1" applyBorder="1" applyAlignment="1">
      <alignment horizontal="center" vertical="center" wrapText="1"/>
    </xf>
    <xf numFmtId="165" fontId="10" fillId="0" borderId="17" xfId="0" applyNumberFormat="1" applyFont="1" applyBorder="1" applyAlignment="1">
      <alignment horizontal="center" vertical="center" wrapText="1"/>
    </xf>
    <xf numFmtId="165" fontId="10" fillId="0" borderId="30" xfId="0" applyNumberFormat="1" applyFont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165" fontId="12" fillId="2" borderId="17" xfId="0" applyNumberFormat="1" applyFont="1" applyFill="1" applyBorder="1" applyAlignment="1">
      <alignment horizontal="center" vertical="center" wrapText="1"/>
    </xf>
    <xf numFmtId="165" fontId="12" fillId="2" borderId="30" xfId="0" applyNumberFormat="1" applyFont="1" applyFill="1" applyBorder="1" applyAlignment="1">
      <alignment horizontal="center" vertical="center" wrapText="1"/>
    </xf>
    <xf numFmtId="165" fontId="12" fillId="2" borderId="18" xfId="0" applyNumberFormat="1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center" vertical="center"/>
    </xf>
    <xf numFmtId="0" fontId="26" fillId="3" borderId="120" xfId="0" applyFont="1" applyFill="1" applyBorder="1" applyAlignment="1">
      <alignment horizontal="center" vertical="center"/>
    </xf>
    <xf numFmtId="165" fontId="12" fillId="0" borderId="124" xfId="0" applyNumberFormat="1" applyFont="1" applyBorder="1" applyAlignment="1">
      <alignment horizontal="center" vertical="center" wrapText="1"/>
    </xf>
    <xf numFmtId="165" fontId="12" fillId="0" borderId="125" xfId="0" applyNumberFormat="1" applyFont="1" applyBorder="1" applyAlignment="1">
      <alignment horizontal="center" vertical="center" wrapText="1"/>
    </xf>
    <xf numFmtId="165" fontId="12" fillId="0" borderId="126" xfId="0" applyNumberFormat="1" applyFont="1" applyBorder="1" applyAlignment="1">
      <alignment horizontal="center" vertical="center" wrapText="1"/>
    </xf>
    <xf numFmtId="165" fontId="16" fillId="0" borderId="38" xfId="0" applyNumberFormat="1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5" fontId="16" fillId="0" borderId="7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2" fillId="0" borderId="96" xfId="0" applyFont="1" applyBorder="1" applyAlignment="1">
      <alignment horizontal="center" vertical="center"/>
    </xf>
    <xf numFmtId="0" fontId="11" fillId="0" borderId="98" xfId="0" applyFont="1" applyBorder="1" applyAlignment="1">
      <alignment horizontal="center" vertical="center"/>
    </xf>
    <xf numFmtId="0" fontId="11" fillId="0" borderId="99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1" fillId="0" borderId="101" xfId="0" applyFont="1" applyBorder="1" applyAlignment="1">
      <alignment horizontal="center" vertical="center"/>
    </xf>
    <xf numFmtId="0" fontId="11" fillId="0" borderId="102" xfId="0" applyFont="1" applyBorder="1" applyAlignment="1">
      <alignment horizontal="center" vertical="center"/>
    </xf>
    <xf numFmtId="0" fontId="11" fillId="0" borderId="103" xfId="0" applyFont="1" applyBorder="1" applyAlignment="1">
      <alignment horizontal="center" vertical="center"/>
    </xf>
    <xf numFmtId="0" fontId="12" fillId="0" borderId="44" xfId="0" applyFont="1" applyBorder="1" applyAlignment="1">
      <alignment horizontal="left" vertical="center" wrapText="1" indent="1"/>
    </xf>
    <xf numFmtId="0" fontId="11" fillId="0" borderId="47" xfId="0" applyFont="1" applyBorder="1" applyAlignment="1">
      <alignment horizontal="left" vertical="center" wrapText="1" indent="1"/>
    </xf>
    <xf numFmtId="165" fontId="12" fillId="4" borderId="45" xfId="0" applyNumberFormat="1" applyFont="1" applyFill="1" applyBorder="1" applyAlignment="1">
      <alignment horizontal="center" vertical="center"/>
    </xf>
    <xf numFmtId="165" fontId="12" fillId="4" borderId="35" xfId="0" applyNumberFormat="1" applyFont="1" applyFill="1" applyBorder="1" applyAlignment="1">
      <alignment horizontal="center" vertical="center"/>
    </xf>
    <xf numFmtId="165" fontId="16" fillId="4" borderId="6" xfId="0" applyNumberFormat="1" applyFont="1" applyFill="1" applyBorder="1" applyAlignment="1">
      <alignment horizontal="center" vertical="center"/>
    </xf>
    <xf numFmtId="165" fontId="16" fillId="4" borderId="10" xfId="0" applyNumberFormat="1" applyFont="1" applyFill="1" applyBorder="1" applyAlignment="1">
      <alignment horizontal="center" vertical="center"/>
    </xf>
    <xf numFmtId="165" fontId="33" fillId="6" borderId="134" xfId="0" applyNumberFormat="1" applyFont="1" applyFill="1" applyBorder="1" applyAlignment="1">
      <alignment horizontal="center" vertical="center"/>
    </xf>
    <xf numFmtId="165" fontId="33" fillId="6" borderId="138" xfId="0" applyNumberFormat="1" applyFont="1" applyFill="1" applyBorder="1" applyAlignment="1">
      <alignment horizontal="center" vertical="center"/>
    </xf>
    <xf numFmtId="0" fontId="16" fillId="0" borderId="104" xfId="0" applyFont="1" applyBorder="1" applyAlignment="1">
      <alignment horizontal="left" vertical="center" wrapText="1" indent="1"/>
    </xf>
    <xf numFmtId="165" fontId="12" fillId="0" borderId="12" xfId="0" applyNumberFormat="1" applyFont="1" applyBorder="1" applyAlignment="1">
      <alignment horizontal="left" vertical="center" wrapText="1"/>
    </xf>
    <xf numFmtId="165" fontId="12" fillId="0" borderId="31" xfId="0" applyNumberFormat="1" applyFont="1" applyBorder="1" applyAlignment="1">
      <alignment horizontal="left" vertical="center" wrapText="1"/>
    </xf>
    <xf numFmtId="165" fontId="12" fillId="0" borderId="13" xfId="0" applyNumberFormat="1" applyFont="1" applyBorder="1" applyAlignment="1">
      <alignment horizontal="left" vertical="center" wrapText="1"/>
    </xf>
    <xf numFmtId="165" fontId="11" fillId="0" borderId="17" xfId="0" applyNumberFormat="1" applyFont="1" applyBorder="1" applyAlignment="1">
      <alignment horizontal="left" vertical="center" wrapText="1"/>
    </xf>
    <xf numFmtId="165" fontId="11" fillId="0" borderId="30" xfId="0" applyNumberFormat="1" applyFont="1" applyBorder="1" applyAlignment="1">
      <alignment horizontal="left" vertical="center" wrapText="1"/>
    </xf>
    <xf numFmtId="165" fontId="11" fillId="0" borderId="18" xfId="0" applyNumberFormat="1" applyFont="1" applyBorder="1" applyAlignment="1">
      <alignment horizontal="left" vertical="center" wrapText="1"/>
    </xf>
    <xf numFmtId="165" fontId="15" fillId="0" borderId="107" xfId="0" applyNumberFormat="1" applyFont="1" applyBorder="1" applyAlignment="1">
      <alignment horizontal="left" vertical="center" wrapText="1"/>
    </xf>
    <xf numFmtId="165" fontId="15" fillId="0" borderId="113" xfId="0" applyNumberFormat="1" applyFont="1" applyBorder="1" applyAlignment="1">
      <alignment horizontal="left" vertical="center" wrapText="1"/>
    </xf>
    <xf numFmtId="165" fontId="15" fillId="0" borderId="97" xfId="0" applyNumberFormat="1" applyFont="1" applyBorder="1" applyAlignment="1">
      <alignment horizontal="left" vertical="center" wrapText="1"/>
    </xf>
    <xf numFmtId="0" fontId="16" fillId="0" borderId="108" xfId="0" applyFont="1" applyBorder="1" applyAlignment="1">
      <alignment vertical="center" wrapText="1"/>
    </xf>
    <xf numFmtId="0" fontId="16" fillId="0" borderId="75" xfId="0" applyFont="1" applyBorder="1" applyAlignment="1">
      <alignment horizontal="right" vertical="center" wrapText="1"/>
    </xf>
    <xf numFmtId="165" fontId="17" fillId="4" borderId="38" xfId="0" applyNumberFormat="1" applyFont="1" applyFill="1" applyBorder="1" applyAlignment="1">
      <alignment horizontal="right" vertical="center" indent="2"/>
    </xf>
    <xf numFmtId="165" fontId="16" fillId="0" borderId="17" xfId="0" applyNumberFormat="1" applyFont="1" applyBorder="1" applyAlignment="1">
      <alignment horizontal="center" vertical="center" wrapText="1"/>
    </xf>
    <xf numFmtId="165" fontId="16" fillId="0" borderId="30" xfId="0" applyNumberFormat="1" applyFont="1" applyBorder="1" applyAlignment="1">
      <alignment horizontal="center" vertical="center" wrapText="1"/>
    </xf>
    <xf numFmtId="165" fontId="16" fillId="0" borderId="18" xfId="0" applyNumberFormat="1" applyFont="1" applyBorder="1" applyAlignment="1">
      <alignment horizontal="center" vertical="center" wrapText="1"/>
    </xf>
    <xf numFmtId="0" fontId="12" fillId="0" borderId="107" xfId="0" applyFont="1" applyBorder="1" applyAlignment="1">
      <alignment horizontal="left" vertical="center" wrapText="1"/>
    </xf>
    <xf numFmtId="0" fontId="12" fillId="0" borderId="113" xfId="0" applyFont="1" applyBorder="1" applyAlignment="1">
      <alignment horizontal="left" vertical="center" wrapText="1"/>
    </xf>
    <xf numFmtId="0" fontId="12" fillId="0" borderId="97" xfId="0" applyFont="1" applyBorder="1" applyAlignment="1">
      <alignment horizontal="left" vertical="center" wrapText="1"/>
    </xf>
  </cellXfs>
  <cellStyles count="19"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Normální" xfId="0" builtinId="0"/>
    <cellStyle name="Použitý hypertextový odkaz" xfId="1" builtinId="9" hidden="1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Y120"/>
  <sheetViews>
    <sheetView tabSelected="1" topLeftCell="A91" workbookViewId="0">
      <selection activeCell="B103" sqref="B103"/>
    </sheetView>
  </sheetViews>
  <sheetFormatPr defaultColWidth="8.88671875" defaultRowHeight="10.199999999999999" outlineLevelRow="1" x14ac:dyDescent="0.25"/>
  <cols>
    <col min="1" max="1" width="8.88671875" style="1"/>
    <col min="2" max="2" width="63" style="1" customWidth="1"/>
    <col min="3" max="3" width="11.44140625" style="1" customWidth="1"/>
    <col min="4" max="4" width="5.6640625" style="1" customWidth="1"/>
    <col min="5" max="5" width="15.88671875" style="1" customWidth="1"/>
    <col min="6" max="6" width="29.88671875" style="1" customWidth="1"/>
    <col min="7" max="7" width="8.88671875" style="1"/>
    <col min="8" max="8" width="26.33203125" style="1" customWidth="1"/>
    <col min="9" max="9" width="12.77734375" style="1" customWidth="1"/>
    <col min="10" max="16384" width="8.88671875" style="1"/>
  </cols>
  <sheetData>
    <row r="1" spans="1:77" ht="33.9" customHeight="1" x14ac:dyDescent="0.25">
      <c r="A1" s="59"/>
      <c r="B1" s="255" t="s">
        <v>5</v>
      </c>
      <c r="C1" s="255"/>
      <c r="D1" s="255"/>
      <c r="E1" s="255"/>
      <c r="F1" s="255"/>
      <c r="G1" s="255"/>
      <c r="H1" s="255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</row>
    <row r="2" spans="1:77" ht="24.9" customHeight="1" x14ac:dyDescent="0.25">
      <c r="A2" s="59"/>
      <c r="B2" s="256" t="s">
        <v>24</v>
      </c>
      <c r="C2" s="256"/>
      <c r="D2" s="256"/>
      <c r="E2" s="256"/>
      <c r="F2" s="256"/>
      <c r="G2" s="256"/>
      <c r="H2" s="256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</row>
    <row r="3" spans="1:77" ht="5.0999999999999996" customHeight="1" thickBot="1" x14ac:dyDescent="0.3">
      <c r="A3" s="59"/>
      <c r="B3" s="73"/>
      <c r="C3" s="73"/>
      <c r="D3" s="73"/>
      <c r="E3" s="73"/>
      <c r="F3" s="73"/>
      <c r="G3" s="73"/>
      <c r="H3" s="73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</row>
    <row r="4" spans="1:77" ht="12.9" customHeight="1" x14ac:dyDescent="0.25">
      <c r="A4" s="59"/>
      <c r="B4" s="237" t="s">
        <v>100</v>
      </c>
      <c r="C4" s="238"/>
      <c r="D4" s="238"/>
      <c r="E4" s="238"/>
      <c r="F4" s="238"/>
      <c r="G4" s="238"/>
      <c r="H4" s="239"/>
      <c r="I4" s="61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</row>
    <row r="5" spans="1:77" ht="15" customHeight="1" x14ac:dyDescent="0.25">
      <c r="A5" s="59"/>
      <c r="B5" s="240"/>
      <c r="C5" s="241"/>
      <c r="D5" s="241"/>
      <c r="E5" s="241"/>
      <c r="F5" s="241"/>
      <c r="G5" s="241"/>
      <c r="H5" s="242"/>
      <c r="I5" s="62"/>
      <c r="J5" s="225"/>
      <c r="K5" s="225"/>
      <c r="L5" s="225"/>
      <c r="M5" s="225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</row>
    <row r="6" spans="1:77" ht="10.8" thickBot="1" x14ac:dyDescent="0.3">
      <c r="A6" s="59"/>
      <c r="B6" s="226"/>
      <c r="C6" s="226"/>
      <c r="D6" s="226"/>
      <c r="E6" s="226"/>
      <c r="F6" s="226"/>
      <c r="G6" s="226"/>
      <c r="H6" s="226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</row>
    <row r="7" spans="1:77" ht="20.399999999999999" thickTop="1" x14ac:dyDescent="0.25">
      <c r="A7" s="59"/>
      <c r="B7" s="208" t="s">
        <v>96</v>
      </c>
      <c r="C7" s="209"/>
      <c r="D7" s="209"/>
      <c r="E7" s="209"/>
      <c r="F7" s="209"/>
      <c r="G7" s="209"/>
      <c r="H7" s="210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</row>
    <row r="8" spans="1:77" x14ac:dyDescent="0.25">
      <c r="A8" s="59"/>
      <c r="B8" s="211" t="s">
        <v>66</v>
      </c>
      <c r="C8" s="213" t="s">
        <v>64</v>
      </c>
      <c r="D8" s="213"/>
      <c r="E8" s="213"/>
      <c r="F8" s="213" t="s">
        <v>7</v>
      </c>
      <c r="G8" s="213" t="s">
        <v>18</v>
      </c>
      <c r="H8" s="215" t="s">
        <v>2</v>
      </c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</row>
    <row r="9" spans="1:77" x14ac:dyDescent="0.25">
      <c r="A9" s="59"/>
      <c r="B9" s="212"/>
      <c r="C9" s="214"/>
      <c r="D9" s="214"/>
      <c r="E9" s="214"/>
      <c r="F9" s="214"/>
      <c r="G9" s="214"/>
      <c r="H9" s="216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</row>
    <row r="10" spans="1:77" x14ac:dyDescent="0.25">
      <c r="A10" s="59"/>
      <c r="B10" s="172" t="s">
        <v>97</v>
      </c>
      <c r="C10" s="85"/>
      <c r="D10" s="86"/>
      <c r="E10" s="87"/>
      <c r="F10" s="104"/>
      <c r="G10" s="105"/>
      <c r="H10" s="106" t="s">
        <v>6</v>
      </c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</row>
    <row r="11" spans="1:77" x14ac:dyDescent="0.25">
      <c r="A11" s="59"/>
      <c r="B11" s="217" t="s">
        <v>98</v>
      </c>
      <c r="C11" s="181"/>
      <c r="D11" s="181">
        <v>7</v>
      </c>
      <c r="E11" s="183">
        <f>E10+D11</f>
        <v>7</v>
      </c>
      <c r="F11" s="220"/>
      <c r="G11" s="102"/>
      <c r="H11" s="186" t="s">
        <v>55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</row>
    <row r="12" spans="1:77" x14ac:dyDescent="0.25">
      <c r="A12" s="59"/>
      <c r="B12" s="217"/>
      <c r="C12" s="218"/>
      <c r="D12" s="218"/>
      <c r="E12" s="219"/>
      <c r="F12" s="220"/>
      <c r="G12" s="102"/>
      <c r="H12" s="186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</row>
    <row r="13" spans="1:77" x14ac:dyDescent="0.25">
      <c r="A13" s="59"/>
      <c r="B13" s="217" t="s">
        <v>99</v>
      </c>
      <c r="C13" s="179" t="s">
        <v>0</v>
      </c>
      <c r="D13" s="181">
        <v>4</v>
      </c>
      <c r="E13" s="183">
        <f>E11+D13</f>
        <v>11</v>
      </c>
      <c r="F13" s="184" t="s">
        <v>80</v>
      </c>
      <c r="G13" s="102"/>
      <c r="H13" s="186" t="s">
        <v>6</v>
      </c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</row>
    <row r="14" spans="1:77" x14ac:dyDescent="0.25">
      <c r="A14" s="59"/>
      <c r="B14" s="221"/>
      <c r="C14" s="222"/>
      <c r="D14" s="223"/>
      <c r="E14" s="224"/>
      <c r="F14" s="185"/>
      <c r="G14" s="103"/>
      <c r="H14" s="187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</row>
    <row r="15" spans="1:77" x14ac:dyDescent="0.25">
      <c r="A15" s="59"/>
      <c r="B15" s="217" t="s">
        <v>93</v>
      </c>
      <c r="C15" s="178" t="s">
        <v>1</v>
      </c>
      <c r="D15" s="180">
        <v>1</v>
      </c>
      <c r="E15" s="182">
        <f>D15+E13</f>
        <v>12</v>
      </c>
      <c r="F15" s="184" t="s">
        <v>80</v>
      </c>
      <c r="G15" s="102"/>
      <c r="H15" s="186" t="s">
        <v>94</v>
      </c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</row>
    <row r="16" spans="1:77" ht="10.8" thickBot="1" x14ac:dyDescent="0.3">
      <c r="A16" s="59"/>
      <c r="B16" s="221"/>
      <c r="C16" s="179"/>
      <c r="D16" s="181"/>
      <c r="E16" s="183"/>
      <c r="F16" s="185"/>
      <c r="G16" s="103"/>
      <c r="H16" s="187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</row>
    <row r="17" spans="1:77" ht="10.8" thickTop="1" x14ac:dyDescent="0.25">
      <c r="A17" s="59"/>
      <c r="B17" s="188" t="s">
        <v>95</v>
      </c>
      <c r="C17" s="190"/>
      <c r="D17" s="190">
        <v>2</v>
      </c>
      <c r="E17" s="192">
        <f>D17+E15</f>
        <v>14</v>
      </c>
      <c r="F17" s="194" t="s">
        <v>79</v>
      </c>
      <c r="G17" s="170"/>
      <c r="H17" s="196" t="s">
        <v>84</v>
      </c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</row>
    <row r="18" spans="1:77" ht="18.600000000000001" customHeight="1" thickBot="1" x14ac:dyDescent="0.3">
      <c r="A18" s="59"/>
      <c r="B18" s="189"/>
      <c r="C18" s="191"/>
      <c r="D18" s="191"/>
      <c r="E18" s="193"/>
      <c r="F18" s="195"/>
      <c r="G18" s="171"/>
      <c r="H18" s="197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</row>
    <row r="19" spans="1:77" ht="11.4" thickTop="1" thickBot="1" x14ac:dyDescent="0.3">
      <c r="A19" s="59"/>
      <c r="B19" s="101"/>
      <c r="C19" s="101"/>
      <c r="D19" s="101"/>
      <c r="E19" s="101"/>
      <c r="F19" s="101"/>
      <c r="G19" s="101"/>
      <c r="H19" s="101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</row>
    <row r="20" spans="1:77" ht="20.399999999999999" thickTop="1" x14ac:dyDescent="0.25">
      <c r="A20" s="59"/>
      <c r="B20" s="243" t="s">
        <v>76</v>
      </c>
      <c r="C20" s="244"/>
      <c r="D20" s="244"/>
      <c r="E20" s="244"/>
      <c r="F20" s="244"/>
      <c r="G20" s="244"/>
      <c r="H20" s="245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</row>
    <row r="21" spans="1:77" x14ac:dyDescent="0.25">
      <c r="A21" s="59"/>
      <c r="B21" s="246" t="s">
        <v>66</v>
      </c>
      <c r="C21" s="248" t="s">
        <v>64</v>
      </c>
      <c r="D21" s="248"/>
      <c r="E21" s="248"/>
      <c r="F21" s="248" t="s">
        <v>7</v>
      </c>
      <c r="G21" s="248" t="s">
        <v>18</v>
      </c>
      <c r="H21" s="253" t="s">
        <v>2</v>
      </c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</row>
    <row r="22" spans="1:77" x14ac:dyDescent="0.25">
      <c r="A22" s="59"/>
      <c r="B22" s="247"/>
      <c r="C22" s="249"/>
      <c r="D22" s="249"/>
      <c r="E22" s="249"/>
      <c r="F22" s="249"/>
      <c r="G22" s="249"/>
      <c r="H22" s="254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</row>
    <row r="23" spans="1:77" ht="24" customHeight="1" x14ac:dyDescent="0.25">
      <c r="A23" s="59"/>
      <c r="B23" s="84" t="s">
        <v>92</v>
      </c>
      <c r="C23" s="85"/>
      <c r="D23" s="86"/>
      <c r="E23" s="87"/>
      <c r="F23" s="104"/>
      <c r="G23" s="105"/>
      <c r="H23" s="106" t="s">
        <v>6</v>
      </c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</row>
    <row r="24" spans="1:77" ht="13.2" customHeight="1" x14ac:dyDescent="0.25">
      <c r="A24" s="59"/>
      <c r="B24" s="217" t="s">
        <v>78</v>
      </c>
      <c r="C24" s="181"/>
      <c r="D24" s="181">
        <v>2</v>
      </c>
      <c r="E24" s="183">
        <f>E23+D24</f>
        <v>2</v>
      </c>
      <c r="F24" s="220"/>
      <c r="G24" s="102"/>
      <c r="H24" s="186" t="s">
        <v>55</v>
      </c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</row>
    <row r="25" spans="1:77" x14ac:dyDescent="0.25">
      <c r="A25" s="59"/>
      <c r="B25" s="217"/>
      <c r="C25" s="218"/>
      <c r="D25" s="218"/>
      <c r="E25" s="219"/>
      <c r="F25" s="220"/>
      <c r="G25" s="102"/>
      <c r="H25" s="186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</row>
    <row r="26" spans="1:77" x14ac:dyDescent="0.25">
      <c r="A26" s="59"/>
      <c r="B26" s="217" t="s">
        <v>82</v>
      </c>
      <c r="C26" s="179" t="s">
        <v>0</v>
      </c>
      <c r="D26" s="181">
        <v>120</v>
      </c>
      <c r="E26" s="183">
        <f>E24+D26</f>
        <v>122</v>
      </c>
      <c r="F26" s="184" t="s">
        <v>80</v>
      </c>
      <c r="G26" s="102"/>
      <c r="H26" s="186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</row>
    <row r="27" spans="1:77" ht="17.399999999999999" customHeight="1" x14ac:dyDescent="0.25">
      <c r="A27" s="59"/>
      <c r="B27" s="221"/>
      <c r="C27" s="222"/>
      <c r="D27" s="223"/>
      <c r="E27" s="224"/>
      <c r="F27" s="185"/>
      <c r="G27" s="103"/>
      <c r="H27" s="187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</row>
    <row r="28" spans="1:77" ht="17.399999999999999" customHeight="1" x14ac:dyDescent="0.25">
      <c r="A28" s="59"/>
      <c r="B28" s="217" t="s">
        <v>81</v>
      </c>
      <c r="C28" s="178" t="s">
        <v>1</v>
      </c>
      <c r="D28" s="180">
        <v>30</v>
      </c>
      <c r="E28" s="182">
        <f>E26+D28</f>
        <v>152</v>
      </c>
      <c r="F28" s="184" t="s">
        <v>80</v>
      </c>
      <c r="G28" s="102"/>
      <c r="H28" s="186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</row>
    <row r="29" spans="1:77" ht="17.399999999999999" customHeight="1" thickBot="1" x14ac:dyDescent="0.3">
      <c r="A29" s="59"/>
      <c r="B29" s="221"/>
      <c r="C29" s="179"/>
      <c r="D29" s="181"/>
      <c r="E29" s="183"/>
      <c r="F29" s="185"/>
      <c r="G29" s="103"/>
      <c r="H29" s="187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</row>
    <row r="30" spans="1:77" ht="13.2" customHeight="1" thickTop="1" x14ac:dyDescent="0.25">
      <c r="A30" s="59"/>
      <c r="B30" s="188" t="s">
        <v>77</v>
      </c>
      <c r="C30" s="190" t="s">
        <v>83</v>
      </c>
      <c r="D30" s="190"/>
      <c r="E30" s="348"/>
      <c r="F30" s="194" t="s">
        <v>79</v>
      </c>
      <c r="G30" s="170"/>
      <c r="H30" s="196" t="s">
        <v>84</v>
      </c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</row>
    <row r="31" spans="1:77" ht="17.399999999999999" customHeight="1" thickBot="1" x14ac:dyDescent="0.3">
      <c r="A31" s="59"/>
      <c r="B31" s="189"/>
      <c r="C31" s="191"/>
      <c r="D31" s="191"/>
      <c r="E31" s="349"/>
      <c r="F31" s="195"/>
      <c r="G31" s="171"/>
      <c r="H31" s="197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</row>
    <row r="32" spans="1:77" ht="10.8" thickTop="1" x14ac:dyDescent="0.25">
      <c r="A32" s="59"/>
      <c r="B32" s="101"/>
      <c r="C32" s="101"/>
      <c r="D32" s="101"/>
      <c r="E32" s="101"/>
      <c r="F32" s="101"/>
      <c r="G32" s="101"/>
      <c r="H32" s="101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</row>
    <row r="33" spans="1:77" ht="10.8" thickBot="1" x14ac:dyDescent="0.3">
      <c r="A33" s="59"/>
      <c r="B33" s="101"/>
      <c r="C33" s="101"/>
      <c r="D33" s="101"/>
      <c r="E33" s="101"/>
      <c r="F33" s="101"/>
      <c r="G33" s="101"/>
      <c r="H33" s="101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</row>
    <row r="34" spans="1:77" ht="31.2" customHeight="1" x14ac:dyDescent="0.25">
      <c r="A34" s="59"/>
      <c r="B34" s="250" t="s">
        <v>21</v>
      </c>
      <c r="C34" s="251"/>
      <c r="D34" s="251"/>
      <c r="E34" s="251"/>
      <c r="F34" s="251"/>
      <c r="G34" s="251"/>
      <c r="H34" s="252"/>
      <c r="I34" s="93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</row>
    <row r="35" spans="1:77" ht="15" customHeight="1" x14ac:dyDescent="0.25">
      <c r="A35" s="59"/>
      <c r="B35" s="235" t="s">
        <v>66</v>
      </c>
      <c r="C35" s="231" t="s">
        <v>64</v>
      </c>
      <c r="D35" s="231"/>
      <c r="E35" s="231"/>
      <c r="F35" s="231" t="s">
        <v>7</v>
      </c>
      <c r="G35" s="231" t="s">
        <v>18</v>
      </c>
      <c r="H35" s="233" t="s">
        <v>2</v>
      </c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</row>
    <row r="36" spans="1:77" s="2" customFormat="1" ht="15" customHeight="1" outlineLevel="1" x14ac:dyDescent="0.25">
      <c r="A36" s="60"/>
      <c r="B36" s="236"/>
      <c r="C36" s="232"/>
      <c r="D36" s="232"/>
      <c r="E36" s="232"/>
      <c r="F36" s="232"/>
      <c r="G36" s="232"/>
      <c r="H36" s="234"/>
      <c r="I36" s="60"/>
      <c r="J36" s="60"/>
      <c r="K36" s="63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</row>
    <row r="37" spans="1:77" ht="21" customHeight="1" outlineLevel="1" thickBot="1" x14ac:dyDescent="0.3">
      <c r="A37" s="59"/>
      <c r="B37" s="107" t="s">
        <v>22</v>
      </c>
      <c r="C37" s="108"/>
      <c r="D37" s="109"/>
      <c r="E37" s="110"/>
      <c r="F37" s="227" t="s">
        <v>19</v>
      </c>
      <c r="G37" s="228" t="s">
        <v>6</v>
      </c>
      <c r="H37" s="229"/>
      <c r="I37" s="64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</row>
    <row r="38" spans="1:77" ht="58.2" customHeight="1" outlineLevel="1" thickTop="1" thickBot="1" x14ac:dyDescent="0.3">
      <c r="A38" s="59"/>
      <c r="B38" s="115" t="s">
        <v>86</v>
      </c>
      <c r="C38" s="116"/>
      <c r="D38" s="117">
        <v>2</v>
      </c>
      <c r="E38" s="173">
        <f>E37+$D38</f>
        <v>2</v>
      </c>
      <c r="F38" s="220"/>
      <c r="G38" s="335" t="s">
        <v>55</v>
      </c>
      <c r="H38" s="289"/>
      <c r="I38" s="64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</row>
    <row r="39" spans="1:77" ht="21.9" customHeight="1" outlineLevel="1" thickTop="1" x14ac:dyDescent="0.25">
      <c r="A39" s="59"/>
      <c r="B39" s="111" t="s">
        <v>20</v>
      </c>
      <c r="C39" s="112"/>
      <c r="D39" s="113">
        <v>3</v>
      </c>
      <c r="E39" s="114">
        <f>E38+$D39</f>
        <v>5</v>
      </c>
      <c r="F39" s="220"/>
      <c r="G39" s="336" t="s">
        <v>55</v>
      </c>
      <c r="H39" s="337"/>
      <c r="I39" s="64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</row>
    <row r="40" spans="1:77" ht="21.9" customHeight="1" outlineLevel="1" x14ac:dyDescent="0.25">
      <c r="A40" s="59"/>
      <c r="B40" s="230" t="s">
        <v>74</v>
      </c>
      <c r="C40" s="88" t="s">
        <v>0</v>
      </c>
      <c r="D40" s="89"/>
      <c r="E40" s="90">
        <f>E39</f>
        <v>5</v>
      </c>
      <c r="F40" s="220"/>
      <c r="G40" s="338"/>
      <c r="H40" s="339"/>
      <c r="I40" s="64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</row>
    <row r="41" spans="1:77" ht="21.9" customHeight="1" outlineLevel="1" x14ac:dyDescent="0.25">
      <c r="A41" s="59"/>
      <c r="B41" s="230"/>
      <c r="C41" s="88" t="s">
        <v>1</v>
      </c>
      <c r="D41" s="89"/>
      <c r="E41" s="90">
        <f>E48</f>
        <v>33</v>
      </c>
      <c r="F41" s="220"/>
      <c r="G41" s="340"/>
      <c r="H41" s="341"/>
      <c r="I41" s="64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</row>
    <row r="42" spans="1:77" ht="20.100000000000001" customHeight="1" outlineLevel="1" x14ac:dyDescent="0.25">
      <c r="A42" s="59"/>
      <c r="B42" s="257" t="s">
        <v>31</v>
      </c>
      <c r="C42" s="88" t="s">
        <v>0</v>
      </c>
      <c r="D42" s="89"/>
      <c r="E42" s="90">
        <f>E40</f>
        <v>5</v>
      </c>
      <c r="F42" s="184" t="s">
        <v>34</v>
      </c>
      <c r="G42" s="91" t="s">
        <v>4</v>
      </c>
      <c r="H42" s="258" t="s">
        <v>55</v>
      </c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</row>
    <row r="43" spans="1:77" ht="20.100000000000001" customHeight="1" outlineLevel="1" x14ac:dyDescent="0.25">
      <c r="A43" s="59"/>
      <c r="B43" s="257"/>
      <c r="C43" s="88" t="s">
        <v>12</v>
      </c>
      <c r="D43" s="89"/>
      <c r="E43" s="90">
        <f>WORKDAY(E48,-3)</f>
        <v>30</v>
      </c>
      <c r="F43" s="184"/>
      <c r="G43" s="91" t="s">
        <v>3</v>
      </c>
      <c r="H43" s="258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</row>
    <row r="44" spans="1:77" ht="20.100000000000001" customHeight="1" outlineLevel="1" x14ac:dyDescent="0.25">
      <c r="A44" s="59"/>
      <c r="B44" s="257" t="s">
        <v>32</v>
      </c>
      <c r="C44" s="88" t="s">
        <v>0</v>
      </c>
      <c r="D44" s="89"/>
      <c r="E44" s="90">
        <f t="shared" ref="E44:E45" si="0">WORKDAY(E42,3)</f>
        <v>10</v>
      </c>
      <c r="F44" s="184" t="s">
        <v>35</v>
      </c>
      <c r="G44" s="263" t="s">
        <v>56</v>
      </c>
      <c r="H44" s="264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</row>
    <row r="45" spans="1:77" ht="20.100000000000001" customHeight="1" outlineLevel="1" x14ac:dyDescent="0.25">
      <c r="A45" s="59"/>
      <c r="B45" s="257"/>
      <c r="C45" s="88" t="s">
        <v>12</v>
      </c>
      <c r="D45" s="89"/>
      <c r="E45" s="90">
        <f t="shared" si="0"/>
        <v>33</v>
      </c>
      <c r="F45" s="184"/>
      <c r="G45" s="263"/>
      <c r="H45" s="264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</row>
    <row r="46" spans="1:77" ht="21.9" customHeight="1" outlineLevel="1" x14ac:dyDescent="0.25">
      <c r="A46" s="59"/>
      <c r="B46" s="257" t="s">
        <v>33</v>
      </c>
      <c r="C46" s="178" t="s">
        <v>12</v>
      </c>
      <c r="D46" s="89"/>
      <c r="E46" s="276">
        <f>WORKDAY(E48,-5)</f>
        <v>26</v>
      </c>
      <c r="F46" s="184" t="s">
        <v>36</v>
      </c>
      <c r="G46" s="263" t="s">
        <v>56</v>
      </c>
      <c r="H46" s="264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</row>
    <row r="47" spans="1:77" ht="21.9" customHeight="1" outlineLevel="1" thickBot="1" x14ac:dyDescent="0.3">
      <c r="A47" s="59"/>
      <c r="B47" s="274"/>
      <c r="C47" s="275"/>
      <c r="D47" s="92"/>
      <c r="E47" s="277"/>
      <c r="F47" s="278"/>
      <c r="G47" s="279"/>
      <c r="H47" s="280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</row>
    <row r="48" spans="1:77" ht="51" customHeight="1" outlineLevel="1" thickTop="1" thickBot="1" x14ac:dyDescent="0.3">
      <c r="A48" s="59"/>
      <c r="B48" s="6" t="s">
        <v>17</v>
      </c>
      <c r="C48" s="7" t="s">
        <v>1</v>
      </c>
      <c r="D48" s="8">
        <v>31</v>
      </c>
      <c r="E48" s="76">
        <f>E38+$D48</f>
        <v>33</v>
      </c>
      <c r="F48" s="74" t="s">
        <v>23</v>
      </c>
      <c r="G48" s="9">
        <v>0.41666666666666669</v>
      </c>
      <c r="H48" s="10" t="s">
        <v>65</v>
      </c>
      <c r="I48" s="64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</row>
    <row r="49" spans="1:77" ht="35.1" customHeight="1" outlineLevel="1" thickTop="1" thickBot="1" x14ac:dyDescent="0.3">
      <c r="A49" s="59"/>
      <c r="B49" s="43" t="s">
        <v>14</v>
      </c>
      <c r="C49" s="44" t="s">
        <v>1</v>
      </c>
      <c r="D49" s="45">
        <v>10</v>
      </c>
      <c r="E49" s="174">
        <f t="shared" ref="E49" si="1">E48+$D49</f>
        <v>43</v>
      </c>
      <c r="F49" s="57"/>
      <c r="G49" s="11">
        <v>0.41666666666666669</v>
      </c>
      <c r="H49" s="10" t="s">
        <v>65</v>
      </c>
      <c r="I49" s="64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</row>
    <row r="50" spans="1:77" ht="35.1" customHeight="1" outlineLevel="1" thickTop="1" x14ac:dyDescent="0.25">
      <c r="A50" s="59"/>
      <c r="B50" s="46" t="s">
        <v>13</v>
      </c>
      <c r="C50" s="37" t="s">
        <v>1</v>
      </c>
      <c r="D50" s="47">
        <v>7</v>
      </c>
      <c r="E50" s="175">
        <f>E49+$D50</f>
        <v>50</v>
      </c>
      <c r="F50" s="265" t="s">
        <v>16</v>
      </c>
      <c r="G50" s="331" t="s">
        <v>27</v>
      </c>
      <c r="H50" s="332"/>
      <c r="I50" s="64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</row>
    <row r="51" spans="1:77" ht="35.1" customHeight="1" outlineLevel="1" thickBot="1" x14ac:dyDescent="0.3">
      <c r="A51" s="59"/>
      <c r="B51" s="48" t="s">
        <v>15</v>
      </c>
      <c r="C51" s="49" t="s">
        <v>1</v>
      </c>
      <c r="D51" s="50">
        <v>15</v>
      </c>
      <c r="E51" s="176">
        <f>E50+$D51</f>
        <v>65</v>
      </c>
      <c r="F51" s="330"/>
      <c r="G51" s="333"/>
      <c r="H51" s="334"/>
      <c r="I51" s="64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</row>
    <row r="52" spans="1:77" ht="15" customHeight="1" outlineLevel="1" thickBot="1" x14ac:dyDescent="0.3">
      <c r="A52" s="59"/>
      <c r="B52" s="262"/>
      <c r="C52" s="262"/>
      <c r="D52" s="262"/>
      <c r="E52" s="262"/>
      <c r="F52" s="262"/>
      <c r="G52" s="262"/>
      <c r="H52" s="262"/>
      <c r="I52" s="64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</row>
    <row r="53" spans="1:77" ht="24.6" customHeight="1" outlineLevel="1" x14ac:dyDescent="0.25">
      <c r="A53" s="59"/>
      <c r="B53" s="250" t="s">
        <v>67</v>
      </c>
      <c r="C53" s="251"/>
      <c r="D53" s="251"/>
      <c r="E53" s="251"/>
      <c r="F53" s="251"/>
      <c r="G53" s="251"/>
      <c r="H53" s="252"/>
      <c r="I53" s="64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</row>
    <row r="54" spans="1:77" ht="15" customHeight="1" outlineLevel="1" x14ac:dyDescent="0.25">
      <c r="A54" s="59"/>
      <c r="B54" s="235" t="s">
        <v>66</v>
      </c>
      <c r="C54" s="231" t="s">
        <v>64</v>
      </c>
      <c r="D54" s="231"/>
      <c r="E54" s="231"/>
      <c r="F54" s="231" t="s">
        <v>7</v>
      </c>
      <c r="G54" s="231" t="s">
        <v>18</v>
      </c>
      <c r="H54" s="233" t="s">
        <v>2</v>
      </c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</row>
    <row r="55" spans="1:77" s="2" customFormat="1" ht="15" customHeight="1" outlineLevel="1" thickBot="1" x14ac:dyDescent="0.3">
      <c r="A55" s="60"/>
      <c r="B55" s="271"/>
      <c r="C55" s="272"/>
      <c r="D55" s="272"/>
      <c r="E55" s="272"/>
      <c r="F55" s="272"/>
      <c r="G55" s="272"/>
      <c r="H55" s="273"/>
      <c r="I55" s="60"/>
      <c r="J55" s="60"/>
      <c r="K55" s="63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</row>
    <row r="56" spans="1:77" ht="35.1" customHeight="1" outlineLevel="1" thickTop="1" thickBot="1" x14ac:dyDescent="0.3">
      <c r="A56" s="59"/>
      <c r="B56" s="119" t="s">
        <v>87</v>
      </c>
      <c r="C56" s="120" t="s">
        <v>0</v>
      </c>
      <c r="D56" s="121">
        <v>3</v>
      </c>
      <c r="E56" s="122">
        <f>IF(D54="ano",E50+D56,E49+D56)</f>
        <v>46</v>
      </c>
      <c r="F56" s="123"/>
      <c r="G56" s="288" t="s">
        <v>109</v>
      </c>
      <c r="H56" s="289"/>
      <c r="I56" s="64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</row>
    <row r="57" spans="1:77" ht="20.100000000000001" customHeight="1" outlineLevel="1" thickTop="1" x14ac:dyDescent="0.25">
      <c r="A57" s="59"/>
      <c r="B57" s="350" t="s">
        <v>37</v>
      </c>
      <c r="C57" s="98" t="s">
        <v>0</v>
      </c>
      <c r="D57" s="39"/>
      <c r="E57" s="99">
        <f>E56</f>
        <v>46</v>
      </c>
      <c r="F57" s="327" t="s">
        <v>38</v>
      </c>
      <c r="G57" s="118" t="s">
        <v>4</v>
      </c>
      <c r="H57" s="328" t="s">
        <v>55</v>
      </c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</row>
    <row r="58" spans="1:77" ht="20.100000000000001" customHeight="1" outlineLevel="1" x14ac:dyDescent="0.25">
      <c r="A58" s="59"/>
      <c r="B58" s="205"/>
      <c r="C58" s="37" t="s">
        <v>12</v>
      </c>
      <c r="D58" s="38"/>
      <c r="E58" s="77">
        <f>WORKDAY(E64,-3)</f>
        <v>73</v>
      </c>
      <c r="F58" s="266"/>
      <c r="G58" s="42" t="s">
        <v>3</v>
      </c>
      <c r="H58" s="32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</row>
    <row r="59" spans="1:77" ht="20.100000000000001" customHeight="1" outlineLevel="1" x14ac:dyDescent="0.25">
      <c r="A59" s="59"/>
      <c r="B59" s="204" t="s">
        <v>39</v>
      </c>
      <c r="C59" s="37" t="s">
        <v>0</v>
      </c>
      <c r="D59" s="40"/>
      <c r="E59" s="78">
        <f t="shared" ref="E59:E60" si="2">WORKDAY(E57,3)</f>
        <v>51</v>
      </c>
      <c r="F59" s="265" t="s">
        <v>35</v>
      </c>
      <c r="G59" s="267" t="s">
        <v>11</v>
      </c>
      <c r="H59" s="268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</row>
    <row r="60" spans="1:77" ht="20.100000000000001" customHeight="1" outlineLevel="1" x14ac:dyDescent="0.25">
      <c r="A60" s="59"/>
      <c r="B60" s="205"/>
      <c r="C60" s="37" t="s">
        <v>12</v>
      </c>
      <c r="D60" s="41"/>
      <c r="E60" s="79">
        <f t="shared" si="2"/>
        <v>76</v>
      </c>
      <c r="F60" s="266"/>
      <c r="G60" s="269"/>
      <c r="H60" s="270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</row>
    <row r="61" spans="1:77" ht="21.9" customHeight="1" outlineLevel="1" x14ac:dyDescent="0.25">
      <c r="A61" s="59"/>
      <c r="B61" s="204" t="s">
        <v>40</v>
      </c>
      <c r="C61" s="206" t="s">
        <v>12</v>
      </c>
      <c r="D61" s="40"/>
      <c r="E61" s="346">
        <f>WORKDAY(E64,-5)</f>
        <v>69</v>
      </c>
      <c r="F61" s="265" t="s">
        <v>41</v>
      </c>
      <c r="G61" s="267" t="s">
        <v>11</v>
      </c>
      <c r="H61" s="268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</row>
    <row r="62" spans="1:77" ht="21.9" customHeight="1" outlineLevel="1" x14ac:dyDescent="0.25">
      <c r="A62" s="59"/>
      <c r="B62" s="205"/>
      <c r="C62" s="207"/>
      <c r="D62" s="39"/>
      <c r="E62" s="347"/>
      <c r="F62" s="266"/>
      <c r="G62" s="269"/>
      <c r="H62" s="270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</row>
    <row r="63" spans="1:77" ht="57" customHeight="1" outlineLevel="1" thickBot="1" x14ac:dyDescent="0.3">
      <c r="A63" s="59"/>
      <c r="B63" s="51" t="s">
        <v>60</v>
      </c>
      <c r="C63" s="12"/>
      <c r="D63" s="13">
        <v>5</v>
      </c>
      <c r="E63" s="80">
        <f>IF(E56+$D63&gt;WORKDAY(E64,-10),WORKDAY(E64,-10),E56+$D63)</f>
        <v>51</v>
      </c>
      <c r="F63" s="14" t="s">
        <v>25</v>
      </c>
      <c r="G63" s="15">
        <v>0.41666666666666669</v>
      </c>
      <c r="H63" s="16" t="s">
        <v>57</v>
      </c>
      <c r="I63" s="59"/>
      <c r="J63" s="65"/>
      <c r="K63" s="65"/>
      <c r="L63" s="65"/>
      <c r="M63" s="65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</row>
    <row r="64" spans="1:77" ht="35.1" customHeight="1" outlineLevel="1" thickTop="1" x14ac:dyDescent="0.25">
      <c r="A64" s="59"/>
      <c r="B64" s="342" t="s">
        <v>88</v>
      </c>
      <c r="C64" s="17" t="s">
        <v>1</v>
      </c>
      <c r="D64" s="18">
        <v>30</v>
      </c>
      <c r="E64" s="344">
        <f>E56+$D64</f>
        <v>76</v>
      </c>
      <c r="F64" s="198" t="s">
        <v>26</v>
      </c>
      <c r="G64" s="200">
        <v>0.41666666666666669</v>
      </c>
      <c r="H64" s="202" t="s">
        <v>59</v>
      </c>
      <c r="I64" s="64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</row>
    <row r="65" spans="1:77" ht="35.1" customHeight="1" outlineLevel="1" thickBot="1" x14ac:dyDescent="0.3">
      <c r="A65" s="59"/>
      <c r="B65" s="343"/>
      <c r="C65" s="19" t="s">
        <v>0</v>
      </c>
      <c r="D65" s="20"/>
      <c r="E65" s="345"/>
      <c r="F65" s="199"/>
      <c r="G65" s="201"/>
      <c r="H65" s="203"/>
      <c r="I65" s="64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</row>
    <row r="66" spans="1:77" ht="30" customHeight="1" thickTop="1" x14ac:dyDescent="0.25">
      <c r="A66" s="59"/>
      <c r="B66" s="30" t="s">
        <v>43</v>
      </c>
      <c r="C66" s="31"/>
      <c r="D66" s="21">
        <v>11</v>
      </c>
      <c r="E66" s="81">
        <f>WORKDAY(E64,D66)</f>
        <v>93</v>
      </c>
      <c r="F66" s="32"/>
      <c r="G66" s="33"/>
      <c r="H66" s="34" t="s">
        <v>55</v>
      </c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</row>
    <row r="67" spans="1:77" ht="30" customHeight="1" thickBot="1" x14ac:dyDescent="0.3">
      <c r="A67" s="59"/>
      <c r="B67" s="124" t="s">
        <v>46</v>
      </c>
      <c r="C67" s="125"/>
      <c r="D67" s="126">
        <v>2</v>
      </c>
      <c r="E67" s="127">
        <f t="shared" ref="E67" si="3">WORKDAY(E66,D67)</f>
        <v>95</v>
      </c>
      <c r="F67" s="95"/>
      <c r="G67" s="96"/>
      <c r="H67" s="97" t="s">
        <v>6</v>
      </c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</row>
    <row r="68" spans="1:77" ht="30" customHeight="1" thickTop="1" thickBot="1" x14ac:dyDescent="0.3">
      <c r="A68" s="59"/>
      <c r="B68" s="133" t="s">
        <v>75</v>
      </c>
      <c r="C68" s="134"/>
      <c r="D68" s="135">
        <v>3</v>
      </c>
      <c r="E68" s="136">
        <f>WORKDAY(E67,D68)</f>
        <v>100</v>
      </c>
      <c r="F68" s="313" t="s">
        <v>61</v>
      </c>
      <c r="G68" s="314"/>
      <c r="H68" s="315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</row>
    <row r="69" spans="1:77" ht="30" customHeight="1" thickTop="1" thickBot="1" x14ac:dyDescent="0.3">
      <c r="A69" s="59"/>
      <c r="B69" s="137" t="s">
        <v>42</v>
      </c>
      <c r="C69" s="138"/>
      <c r="D69" s="139">
        <v>7</v>
      </c>
      <c r="E69" s="140">
        <f>WORKDAY(E68,D69)</f>
        <v>109</v>
      </c>
      <c r="F69" s="141"/>
      <c r="G69" s="142"/>
      <c r="H69" s="143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</row>
    <row r="70" spans="1:77" ht="20.399999999999999" customHeight="1" thickTop="1" thickBot="1" x14ac:dyDescent="0.3">
      <c r="A70" s="59"/>
      <c r="B70" s="226"/>
      <c r="C70" s="226"/>
      <c r="D70" s="226"/>
      <c r="E70" s="226"/>
      <c r="F70" s="226"/>
      <c r="G70" s="226"/>
      <c r="H70" s="226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</row>
    <row r="71" spans="1:77" ht="30" customHeight="1" x14ac:dyDescent="0.25">
      <c r="A71" s="59"/>
      <c r="B71" s="250" t="s">
        <v>71</v>
      </c>
      <c r="C71" s="251"/>
      <c r="D71" s="251"/>
      <c r="E71" s="251"/>
      <c r="F71" s="251"/>
      <c r="G71" s="251"/>
      <c r="H71" s="252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</row>
    <row r="72" spans="1:77" ht="30" customHeight="1" x14ac:dyDescent="0.25">
      <c r="A72" s="59"/>
      <c r="B72" s="235" t="s">
        <v>66</v>
      </c>
      <c r="C72" s="231" t="s">
        <v>64</v>
      </c>
      <c r="D72" s="231"/>
      <c r="E72" s="231"/>
      <c r="F72" s="231" t="s">
        <v>7</v>
      </c>
      <c r="G72" s="231" t="s">
        <v>18</v>
      </c>
      <c r="H72" s="233" t="s">
        <v>2</v>
      </c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</row>
    <row r="73" spans="1:77" ht="30" customHeight="1" x14ac:dyDescent="0.25">
      <c r="A73" s="59"/>
      <c r="B73" s="236"/>
      <c r="C73" s="232"/>
      <c r="D73" s="232"/>
      <c r="E73" s="232"/>
      <c r="F73" s="232"/>
      <c r="G73" s="232"/>
      <c r="H73" s="234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</row>
    <row r="74" spans="1:77" ht="30" customHeight="1" x14ac:dyDescent="0.25">
      <c r="A74" s="59"/>
      <c r="B74" s="22" t="s">
        <v>49</v>
      </c>
      <c r="C74" s="23"/>
      <c r="D74" s="21">
        <v>9</v>
      </c>
      <c r="E74" s="82">
        <v>45658</v>
      </c>
      <c r="F74" s="282" t="s">
        <v>58</v>
      </c>
      <c r="G74" s="283"/>
      <c r="H74" s="284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</row>
    <row r="75" spans="1:77" ht="30" customHeight="1" thickBot="1" x14ac:dyDescent="0.3">
      <c r="A75" s="59"/>
      <c r="B75" s="22" t="s">
        <v>47</v>
      </c>
      <c r="C75" s="23"/>
      <c r="D75" s="52">
        <v>10</v>
      </c>
      <c r="E75" s="81">
        <f t="shared" ref="E75" si="4">WORKDAY(E74,D75)</f>
        <v>45672</v>
      </c>
      <c r="F75" s="351" t="s">
        <v>110</v>
      </c>
      <c r="G75" s="352"/>
      <c r="H75" s="353"/>
      <c r="I75" s="59"/>
      <c r="J75" s="59"/>
      <c r="K75" s="66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</row>
    <row r="76" spans="1:77" ht="30" customHeight="1" thickTop="1" thickBot="1" x14ac:dyDescent="0.3">
      <c r="A76" s="59"/>
      <c r="B76" s="166" t="str">
        <f>IF(AND(E30&lt;E26,E30&lt;&gt;0),"SFŽP - Rozhodnutí o přidělení dotace, výše dotace. Aktualizace zadávací dokumentace ","SFŽP - ověření stavu a administrace žádosti o dotaci ")</f>
        <v xml:space="preserve">SFŽP - ověření stavu a administrace žádosti o dotaci </v>
      </c>
      <c r="C76" s="167"/>
      <c r="D76" s="168"/>
      <c r="E76" s="169" t="str">
        <f>IF(AND(E30&lt;E26,E30&lt;&gt;0),E26,"ještě není ")</f>
        <v xml:space="preserve">ještě není </v>
      </c>
      <c r="F76" s="292" t="s">
        <v>85</v>
      </c>
      <c r="G76" s="293"/>
      <c r="H76" s="294"/>
      <c r="I76" s="59"/>
      <c r="J76" s="59"/>
      <c r="K76" s="66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</row>
    <row r="77" spans="1:77" ht="30" customHeight="1" thickTop="1" thickBot="1" x14ac:dyDescent="0.3">
      <c r="A77" s="59"/>
      <c r="B77" s="22" t="s">
        <v>48</v>
      </c>
      <c r="C77" s="23"/>
      <c r="D77" s="21">
        <v>3</v>
      </c>
      <c r="E77" s="81">
        <f>WORKDAY(E75,D77)</f>
        <v>45677</v>
      </c>
      <c r="F77" s="259" t="s">
        <v>55</v>
      </c>
      <c r="G77" s="260"/>
      <c r="H77" s="261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</row>
    <row r="78" spans="1:77" ht="30" customHeight="1" thickTop="1" thickBot="1" x14ac:dyDescent="0.3">
      <c r="A78" s="59"/>
      <c r="B78" s="94"/>
      <c r="C78" s="290" t="s">
        <v>73</v>
      </c>
      <c r="D78" s="290"/>
      <c r="E78" s="291"/>
      <c r="F78" s="177" t="s">
        <v>72</v>
      </c>
      <c r="G78" s="94"/>
      <c r="H78" s="94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</row>
    <row r="79" spans="1:77" ht="30" customHeight="1" x14ac:dyDescent="0.25">
      <c r="A79" s="59"/>
      <c r="B79" s="250" t="s">
        <v>68</v>
      </c>
      <c r="C79" s="251"/>
      <c r="D79" s="251"/>
      <c r="E79" s="251"/>
      <c r="F79" s="251"/>
      <c r="G79" s="251"/>
      <c r="H79" s="252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</row>
    <row r="80" spans="1:77" ht="12" customHeight="1" x14ac:dyDescent="0.25">
      <c r="A80" s="59"/>
      <c r="B80" s="235" t="s">
        <v>66</v>
      </c>
      <c r="C80" s="231" t="s">
        <v>64</v>
      </c>
      <c r="D80" s="231"/>
      <c r="E80" s="231"/>
      <c r="F80" s="231" t="s">
        <v>7</v>
      </c>
      <c r="G80" s="231" t="s">
        <v>18</v>
      </c>
      <c r="H80" s="233" t="s">
        <v>2</v>
      </c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</row>
    <row r="81" spans="1:77" ht="12" customHeight="1" thickBot="1" x14ac:dyDescent="0.3">
      <c r="A81" s="59"/>
      <c r="B81" s="271"/>
      <c r="C81" s="272"/>
      <c r="D81" s="272"/>
      <c r="E81" s="272"/>
      <c r="F81" s="272"/>
      <c r="G81" s="272"/>
      <c r="H81" s="273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</row>
    <row r="82" spans="1:77" ht="30.6" customHeight="1" thickTop="1" thickBot="1" x14ac:dyDescent="0.3">
      <c r="A82" s="59"/>
      <c r="B82" s="146" t="s">
        <v>89</v>
      </c>
      <c r="C82" s="120" t="s">
        <v>0</v>
      </c>
      <c r="D82" s="121">
        <v>3</v>
      </c>
      <c r="E82" s="145">
        <f>IF(F78="ano",E77+D82,"")</f>
        <v>45680</v>
      </c>
      <c r="F82" s="366" t="s">
        <v>105</v>
      </c>
      <c r="G82" s="367"/>
      <c r="H82" s="368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</row>
    <row r="83" spans="1:77" ht="30" customHeight="1" thickTop="1" x14ac:dyDescent="0.25">
      <c r="A83" s="59"/>
      <c r="B83" s="144" t="s">
        <v>70</v>
      </c>
      <c r="C83" s="129"/>
      <c r="D83" s="21">
        <v>10</v>
      </c>
      <c r="E83" s="100">
        <f>IF(F78="NE","",WORKDAY(E82,D83))</f>
        <v>45694</v>
      </c>
      <c r="F83" s="285"/>
      <c r="G83" s="286"/>
      <c r="H83" s="287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</row>
    <row r="84" spans="1:77" ht="33" customHeight="1" x14ac:dyDescent="0.25">
      <c r="A84" s="59"/>
      <c r="B84" s="24" t="s">
        <v>44</v>
      </c>
      <c r="C84" s="23"/>
      <c r="D84" s="21">
        <v>5</v>
      </c>
      <c r="E84" s="82">
        <f>IF(F78="NE","",WORKDAY(E83,D84))</f>
        <v>45701</v>
      </c>
      <c r="F84" s="282" t="s">
        <v>55</v>
      </c>
      <c r="G84" s="283"/>
      <c r="H84" s="284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</row>
    <row r="85" spans="1:77" ht="48" customHeight="1" thickBot="1" x14ac:dyDescent="0.3">
      <c r="A85" s="59"/>
      <c r="B85" s="124" t="s">
        <v>45</v>
      </c>
      <c r="C85" s="125"/>
      <c r="D85" s="126">
        <v>2</v>
      </c>
      <c r="E85" s="127">
        <f>IF(F78="NE","",WORKDAY(E84,D85))</f>
        <v>45705</v>
      </c>
      <c r="F85" s="354" t="s">
        <v>63</v>
      </c>
      <c r="G85" s="355"/>
      <c r="H85" s="356"/>
      <c r="I85" s="59"/>
      <c r="J85" s="59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</row>
    <row r="86" spans="1:77" ht="30" customHeight="1" thickTop="1" thickBot="1" x14ac:dyDescent="0.3">
      <c r="A86" s="59"/>
      <c r="B86" s="133" t="s">
        <v>101</v>
      </c>
      <c r="C86" s="134"/>
      <c r="D86" s="135">
        <v>3</v>
      </c>
      <c r="E86" s="136">
        <f>IF(F78="NE","",WORKDAY(E85,D86))</f>
        <v>45708</v>
      </c>
      <c r="F86" s="357" t="s">
        <v>61</v>
      </c>
      <c r="G86" s="358"/>
      <c r="H86" s="3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</row>
    <row r="87" spans="1:77" ht="30" customHeight="1" thickTop="1" x14ac:dyDescent="0.25">
      <c r="A87" s="59"/>
      <c r="B87" s="128" t="s">
        <v>42</v>
      </c>
      <c r="C87" s="129"/>
      <c r="D87" s="21">
        <v>5</v>
      </c>
      <c r="E87" s="81">
        <f>IF(F78="NE","",WORKDAY(E86,D87))</f>
        <v>45715</v>
      </c>
      <c r="F87" s="130"/>
      <c r="G87" s="131"/>
      <c r="H87" s="132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  <c r="BK87" s="59"/>
      <c r="BL87" s="59"/>
      <c r="BM87" s="59"/>
      <c r="BN87" s="59"/>
      <c r="BO87" s="59"/>
      <c r="BP87" s="59"/>
      <c r="BQ87" s="59"/>
      <c r="BR87" s="59"/>
      <c r="BS87" s="59"/>
      <c r="BT87" s="59"/>
      <c r="BU87" s="59"/>
      <c r="BV87" s="59"/>
      <c r="BW87" s="59"/>
      <c r="BX87" s="59"/>
      <c r="BY87" s="59"/>
    </row>
    <row r="88" spans="1:77" ht="30" customHeight="1" thickBot="1" x14ac:dyDescent="0.3">
      <c r="A88" s="59"/>
      <c r="B88" s="360" t="s">
        <v>102</v>
      </c>
      <c r="C88" s="161"/>
      <c r="D88" s="361">
        <v>7</v>
      </c>
      <c r="E88" s="362">
        <f>IF(F78="NE","",WORKDAY(E86,D88))</f>
        <v>45719</v>
      </c>
      <c r="F88" s="363" t="s">
        <v>58</v>
      </c>
      <c r="G88" s="364"/>
      <c r="H88" s="365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  <c r="BM88" s="59"/>
      <c r="BN88" s="59"/>
      <c r="BO88" s="59"/>
      <c r="BP88" s="59"/>
      <c r="BQ88" s="59"/>
      <c r="BR88" s="59"/>
      <c r="BS88" s="59"/>
      <c r="BT88" s="59"/>
      <c r="BU88" s="59"/>
      <c r="BV88" s="59"/>
      <c r="BW88" s="59"/>
      <c r="BX88" s="59"/>
      <c r="BY88" s="59"/>
    </row>
    <row r="89" spans="1:77" ht="30" customHeight="1" thickTop="1" thickBot="1" x14ac:dyDescent="0.3">
      <c r="A89" s="59"/>
      <c r="B89" s="166" t="str">
        <f>IF(AND(E30&gt;E26,E30&lt;&gt;0),"SFŽP - ROZHODNUTÍ O PŘIDĚLENÍ DOTACE, výše dotace. Aktualizace zadávací dokumentace ","SFŽP - O DOTACI BYLO JIŽ ROZHODNUTO V NĚKTERÝM Z PŘEDCHOZÍCH KROKŮ ")</f>
        <v xml:space="preserve">SFŽP - O DOTACI BYLO JIŽ ROZHODNUTO V NĚKTERÝM Z PŘEDCHOZÍCH KROKŮ </v>
      </c>
      <c r="C89" s="167"/>
      <c r="D89" s="168"/>
      <c r="E89" s="169" t="str">
        <f>IF(AND(E30&gt;E26,E30&lt;&gt;0),E30,"již bylo rozhodnuto ")</f>
        <v xml:space="preserve">již bylo rozhodnuto </v>
      </c>
      <c r="F89" s="292"/>
      <c r="G89" s="293"/>
      <c r="H89" s="294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59"/>
      <c r="BI89" s="59"/>
      <c r="BJ89" s="59"/>
      <c r="BK89" s="59"/>
      <c r="BL89" s="59"/>
      <c r="BM89" s="59"/>
      <c r="BN89" s="59"/>
      <c r="BO89" s="59"/>
      <c r="BP89" s="59"/>
      <c r="BQ89" s="59"/>
      <c r="BR89" s="59"/>
      <c r="BS89" s="59"/>
      <c r="BT89" s="59"/>
      <c r="BU89" s="59"/>
      <c r="BV89" s="59"/>
      <c r="BW89" s="59"/>
      <c r="BX89" s="59"/>
      <c r="BY89" s="59"/>
    </row>
    <row r="90" spans="1:77" ht="30" customHeight="1" thickTop="1" thickBot="1" x14ac:dyDescent="0.3">
      <c r="A90" s="59"/>
      <c r="B90" s="162" t="s">
        <v>90</v>
      </c>
      <c r="C90" s="163"/>
      <c r="D90" s="164">
        <v>3</v>
      </c>
      <c r="E90" s="165">
        <f>IF(F78="NE","",WORKDAY(E87,D90))</f>
        <v>45720</v>
      </c>
      <c r="F90" s="324" t="s">
        <v>106</v>
      </c>
      <c r="G90" s="325"/>
      <c r="H90" s="326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  <c r="BM90" s="59"/>
      <c r="BN90" s="59"/>
      <c r="BO90" s="59"/>
      <c r="BP90" s="59"/>
      <c r="BQ90" s="59"/>
      <c r="BR90" s="59"/>
      <c r="BS90" s="59"/>
      <c r="BT90" s="59"/>
      <c r="BU90" s="59"/>
      <c r="BV90" s="59"/>
      <c r="BW90" s="59"/>
      <c r="BX90" s="59"/>
      <c r="BY90" s="59"/>
    </row>
    <row r="91" spans="1:77" ht="30" customHeight="1" thickTop="1" thickBot="1" x14ac:dyDescent="0.3">
      <c r="A91" s="59"/>
      <c r="B91" s="147"/>
      <c r="C91" s="322" t="str">
        <f>IF(F78="NE","BEZ 2. PŘEDBĚŽNÉ NABÍDKY","")</f>
        <v/>
      </c>
      <c r="D91" s="322"/>
      <c r="E91" s="323"/>
      <c r="F91" s="148" t="str">
        <f>IF(F78="NE","ANO","")</f>
        <v/>
      </c>
      <c r="G91" s="147"/>
      <c r="H91" s="147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59"/>
      <c r="BN91" s="59"/>
      <c r="BO91" s="59"/>
      <c r="BP91" s="59"/>
      <c r="BQ91" s="59"/>
      <c r="BR91" s="59"/>
      <c r="BS91" s="59"/>
      <c r="BT91" s="59"/>
      <c r="BU91" s="59"/>
      <c r="BV91" s="59"/>
      <c r="BW91" s="59"/>
      <c r="BX91" s="59"/>
      <c r="BY91" s="59"/>
    </row>
    <row r="92" spans="1:77" ht="30" customHeight="1" x14ac:dyDescent="0.25">
      <c r="A92" s="59"/>
      <c r="B92" s="250" t="s">
        <v>69</v>
      </c>
      <c r="C92" s="251"/>
      <c r="D92" s="251"/>
      <c r="E92" s="251"/>
      <c r="F92" s="251"/>
      <c r="G92" s="251"/>
      <c r="H92" s="252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  <c r="BI92" s="59"/>
      <c r="BJ92" s="59"/>
      <c r="BK92" s="59"/>
      <c r="BL92" s="59"/>
      <c r="BM92" s="59"/>
      <c r="BN92" s="59"/>
      <c r="BO92" s="59"/>
      <c r="BP92" s="59"/>
      <c r="BQ92" s="59"/>
      <c r="BR92" s="59"/>
      <c r="BS92" s="59"/>
      <c r="BT92" s="59"/>
      <c r="BU92" s="59"/>
      <c r="BV92" s="59"/>
      <c r="BW92" s="59"/>
      <c r="BX92" s="59"/>
      <c r="BY92" s="59"/>
    </row>
    <row r="93" spans="1:77" ht="19.8" customHeight="1" x14ac:dyDescent="0.25">
      <c r="A93" s="59"/>
      <c r="B93" s="235" t="s">
        <v>66</v>
      </c>
      <c r="C93" s="231" t="s">
        <v>64</v>
      </c>
      <c r="D93" s="231"/>
      <c r="E93" s="231"/>
      <c r="F93" s="231" t="s">
        <v>7</v>
      </c>
      <c r="G93" s="231" t="s">
        <v>18</v>
      </c>
      <c r="H93" s="233" t="s">
        <v>2</v>
      </c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  <c r="BM93" s="59"/>
      <c r="BN93" s="59"/>
      <c r="BO93" s="59"/>
      <c r="BP93" s="59"/>
      <c r="BQ93" s="59"/>
      <c r="BR93" s="59"/>
      <c r="BS93" s="59"/>
      <c r="BT93" s="59"/>
      <c r="BU93" s="59"/>
      <c r="BV93" s="59"/>
      <c r="BW93" s="59"/>
      <c r="BX93" s="59"/>
      <c r="BY93" s="59"/>
    </row>
    <row r="94" spans="1:77" ht="15.6" customHeight="1" thickBot="1" x14ac:dyDescent="0.3">
      <c r="A94" s="59"/>
      <c r="B94" s="271"/>
      <c r="C94" s="272"/>
      <c r="D94" s="272"/>
      <c r="E94" s="272"/>
      <c r="F94" s="272"/>
      <c r="G94" s="272"/>
      <c r="H94" s="273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  <c r="BK94" s="59"/>
      <c r="BL94" s="59"/>
      <c r="BM94" s="59"/>
      <c r="BN94" s="59"/>
      <c r="BO94" s="59"/>
      <c r="BP94" s="59"/>
      <c r="BQ94" s="59"/>
      <c r="BR94" s="59"/>
      <c r="BS94" s="59"/>
      <c r="BT94" s="59"/>
      <c r="BU94" s="59"/>
      <c r="BV94" s="59"/>
      <c r="BW94" s="59"/>
      <c r="BX94" s="59"/>
      <c r="BY94" s="59"/>
    </row>
    <row r="95" spans="1:77" ht="30" customHeight="1" thickTop="1" thickBot="1" x14ac:dyDescent="0.3">
      <c r="A95" s="59"/>
      <c r="B95" s="149" t="s">
        <v>30</v>
      </c>
      <c r="C95" s="134"/>
      <c r="D95" s="150">
        <v>1</v>
      </c>
      <c r="E95" s="151">
        <f>IF(F78="NE",WORKDAY(E77,D95),WORKDAY(E90,D95))</f>
        <v>45721</v>
      </c>
      <c r="F95" s="313" t="s">
        <v>104</v>
      </c>
      <c r="G95" s="314"/>
      <c r="H95" s="315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59"/>
      <c r="BK95" s="59"/>
      <c r="BL95" s="59"/>
      <c r="BM95" s="59"/>
      <c r="BN95" s="59"/>
      <c r="BO95" s="59"/>
      <c r="BP95" s="59"/>
      <c r="BQ95" s="59"/>
      <c r="BR95" s="59"/>
      <c r="BS95" s="59"/>
      <c r="BT95" s="59"/>
      <c r="BU95" s="59"/>
      <c r="BV95" s="59"/>
      <c r="BW95" s="59"/>
      <c r="BX95" s="59"/>
      <c r="BY95" s="59"/>
    </row>
    <row r="96" spans="1:77" ht="30" customHeight="1" thickTop="1" x14ac:dyDescent="0.25">
      <c r="A96" s="59"/>
      <c r="B96" s="144" t="s">
        <v>50</v>
      </c>
      <c r="C96" s="129"/>
      <c r="D96" s="21">
        <v>5</v>
      </c>
      <c r="E96" s="82">
        <f t="shared" ref="E96" si="5">WORKDAY(E95,D96)</f>
        <v>45728</v>
      </c>
      <c r="F96" s="298"/>
      <c r="G96" s="299"/>
      <c r="H96" s="300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  <c r="BH96" s="59"/>
      <c r="BI96" s="59"/>
      <c r="BJ96" s="59"/>
      <c r="BK96" s="59"/>
      <c r="BL96" s="59"/>
      <c r="BM96" s="59"/>
      <c r="BN96" s="59"/>
      <c r="BO96" s="59"/>
      <c r="BP96" s="59"/>
      <c r="BQ96" s="59"/>
      <c r="BR96" s="59"/>
      <c r="BS96" s="59"/>
      <c r="BT96" s="59"/>
      <c r="BU96" s="59"/>
      <c r="BV96" s="59"/>
      <c r="BW96" s="59"/>
      <c r="BX96" s="59"/>
      <c r="BY96" s="59"/>
    </row>
    <row r="97" spans="1:77" ht="30" customHeight="1" thickBot="1" x14ac:dyDescent="0.3">
      <c r="A97" s="59"/>
      <c r="B97" s="152" t="s">
        <v>51</v>
      </c>
      <c r="C97" s="125"/>
      <c r="D97" s="13">
        <v>5</v>
      </c>
      <c r="E97" s="153">
        <f t="shared" ref="E97" si="6">WORKDAY(E96,D97)</f>
        <v>45735</v>
      </c>
      <c r="F97" s="316" t="s">
        <v>62</v>
      </c>
      <c r="G97" s="317"/>
      <c r="H97" s="318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S97" s="59"/>
      <c r="AT97" s="59"/>
      <c r="AU97" s="59"/>
      <c r="AV97" s="59"/>
      <c r="AW97" s="59"/>
      <c r="AX97" s="59"/>
      <c r="AY97" s="59"/>
      <c r="AZ97" s="59"/>
      <c r="BA97" s="59"/>
      <c r="BB97" s="59"/>
      <c r="BC97" s="59"/>
      <c r="BD97" s="59"/>
      <c r="BE97" s="59"/>
      <c r="BF97" s="59"/>
      <c r="BG97" s="59"/>
      <c r="BH97" s="59"/>
      <c r="BI97" s="59"/>
      <c r="BJ97" s="59"/>
      <c r="BK97" s="59"/>
      <c r="BL97" s="59"/>
      <c r="BM97" s="59"/>
      <c r="BN97" s="59"/>
      <c r="BO97" s="59"/>
      <c r="BP97" s="59"/>
      <c r="BQ97" s="59"/>
      <c r="BR97" s="59"/>
      <c r="BS97" s="59"/>
      <c r="BT97" s="59"/>
      <c r="BU97" s="59"/>
      <c r="BV97" s="59"/>
      <c r="BW97" s="59"/>
      <c r="BX97" s="59"/>
      <c r="BY97" s="59"/>
    </row>
    <row r="98" spans="1:77" ht="39.6" customHeight="1" thickTop="1" thickBot="1" x14ac:dyDescent="0.3">
      <c r="A98" s="59"/>
      <c r="B98" s="157" t="s">
        <v>91</v>
      </c>
      <c r="C98" s="159"/>
      <c r="D98" s="160">
        <v>1</v>
      </c>
      <c r="E98" s="158">
        <f>WORKDAY(E97,D98)</f>
        <v>45736</v>
      </c>
      <c r="F98" s="307" t="s">
        <v>55</v>
      </c>
      <c r="G98" s="308"/>
      <c r="H98" s="30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59"/>
      <c r="AS98" s="59"/>
      <c r="AT98" s="59"/>
      <c r="AU98" s="59"/>
      <c r="AV98" s="59"/>
      <c r="AW98" s="59"/>
      <c r="AX98" s="59"/>
      <c r="AY98" s="59"/>
      <c r="AZ98" s="59"/>
      <c r="BA98" s="59"/>
      <c r="BB98" s="59"/>
      <c r="BC98" s="59"/>
      <c r="BD98" s="59"/>
      <c r="BE98" s="59"/>
      <c r="BF98" s="59"/>
      <c r="BG98" s="59"/>
      <c r="BH98" s="59"/>
      <c r="BI98" s="59"/>
      <c r="BJ98" s="59"/>
      <c r="BK98" s="59"/>
      <c r="BL98" s="59"/>
      <c r="BM98" s="59"/>
      <c r="BN98" s="59"/>
      <c r="BO98" s="59"/>
      <c r="BP98" s="59"/>
      <c r="BQ98" s="59"/>
      <c r="BR98" s="59"/>
      <c r="BS98" s="59"/>
      <c r="BT98" s="59"/>
      <c r="BU98" s="59"/>
      <c r="BV98" s="59"/>
      <c r="BW98" s="59"/>
      <c r="BX98" s="59"/>
      <c r="BY98" s="59"/>
    </row>
    <row r="99" spans="1:77" ht="30" customHeight="1" thickTop="1" x14ac:dyDescent="0.25">
      <c r="A99" s="59"/>
      <c r="B99" s="154" t="s">
        <v>53</v>
      </c>
      <c r="C99" s="155" t="s">
        <v>0</v>
      </c>
      <c r="D99" s="156">
        <v>5</v>
      </c>
      <c r="E99" s="82">
        <f>WORKDAY(E98,D99)</f>
        <v>45743</v>
      </c>
      <c r="F99" s="301" t="s">
        <v>103</v>
      </c>
      <c r="G99" s="302"/>
      <c r="H99" s="303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S99" s="59"/>
      <c r="AT99" s="59"/>
      <c r="AU99" s="59"/>
      <c r="AV99" s="59"/>
      <c r="AW99" s="59"/>
      <c r="AX99" s="59"/>
      <c r="AY99" s="59"/>
      <c r="AZ99" s="59"/>
      <c r="BA99" s="59"/>
      <c r="BB99" s="59"/>
      <c r="BC99" s="59"/>
      <c r="BD99" s="59"/>
      <c r="BE99" s="59"/>
      <c r="BF99" s="59"/>
      <c r="BG99" s="59"/>
      <c r="BH99" s="59"/>
      <c r="BI99" s="59"/>
      <c r="BJ99" s="59"/>
      <c r="BK99" s="59"/>
      <c r="BL99" s="59"/>
      <c r="BM99" s="59"/>
      <c r="BN99" s="59"/>
      <c r="BO99" s="59"/>
      <c r="BP99" s="59"/>
      <c r="BQ99" s="59"/>
      <c r="BR99" s="59"/>
      <c r="BS99" s="59"/>
      <c r="BT99" s="59"/>
      <c r="BU99" s="59"/>
      <c r="BV99" s="59"/>
      <c r="BW99" s="59"/>
      <c r="BX99" s="59"/>
      <c r="BY99" s="59"/>
    </row>
    <row r="100" spans="1:77" ht="30" customHeight="1" x14ac:dyDescent="0.25">
      <c r="A100" s="59"/>
      <c r="B100" s="26" t="s">
        <v>54</v>
      </c>
      <c r="C100" s="4" t="s">
        <v>1</v>
      </c>
      <c r="D100" s="5">
        <v>1</v>
      </c>
      <c r="E100" s="81">
        <f>WORKDAY(E99,D100)</f>
        <v>45744</v>
      </c>
      <c r="F100" s="282" t="s">
        <v>9</v>
      </c>
      <c r="G100" s="283"/>
      <c r="H100" s="284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  <c r="BA100" s="59"/>
      <c r="BB100" s="59"/>
      <c r="BC100" s="59"/>
      <c r="BD100" s="59"/>
      <c r="BE100" s="59"/>
      <c r="BF100" s="59"/>
      <c r="BG100" s="59"/>
      <c r="BH100" s="59"/>
      <c r="BI100" s="59"/>
      <c r="BJ100" s="59"/>
      <c r="BK100" s="59"/>
      <c r="BL100" s="59"/>
      <c r="BM100" s="59"/>
      <c r="BN100" s="59"/>
      <c r="BO100" s="59"/>
      <c r="BP100" s="59"/>
      <c r="BQ100" s="59"/>
      <c r="BR100" s="59"/>
      <c r="BS100" s="59"/>
      <c r="BT100" s="59"/>
      <c r="BU100" s="59"/>
      <c r="BV100" s="59"/>
      <c r="BW100" s="59"/>
      <c r="BX100" s="59"/>
      <c r="BY100" s="59"/>
    </row>
    <row r="101" spans="1:77" ht="30" customHeight="1" x14ac:dyDescent="0.25">
      <c r="A101" s="59"/>
      <c r="B101" s="54" t="s">
        <v>8</v>
      </c>
      <c r="C101" s="37" t="s">
        <v>1</v>
      </c>
      <c r="D101" s="38">
        <v>15</v>
      </c>
      <c r="E101" s="75">
        <f>E98+$D101</f>
        <v>45751</v>
      </c>
      <c r="F101" s="304" t="s">
        <v>28</v>
      </c>
      <c r="G101" s="305"/>
      <c r="H101" s="306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59"/>
      <c r="BD101" s="59"/>
      <c r="BE101" s="59"/>
      <c r="BF101" s="59"/>
      <c r="BG101" s="59"/>
      <c r="BH101" s="59"/>
      <c r="BI101" s="59"/>
      <c r="BJ101" s="59"/>
      <c r="BK101" s="59"/>
      <c r="BL101" s="59"/>
      <c r="BM101" s="59"/>
      <c r="BN101" s="59"/>
      <c r="BO101" s="59"/>
      <c r="BP101" s="59"/>
      <c r="BQ101" s="59"/>
      <c r="BR101" s="59"/>
      <c r="BS101" s="59"/>
      <c r="BT101" s="59"/>
      <c r="BU101" s="59"/>
      <c r="BV101" s="59"/>
      <c r="BW101" s="59"/>
      <c r="BX101" s="59"/>
      <c r="BY101" s="59"/>
    </row>
    <row r="102" spans="1:77" ht="30" customHeight="1" x14ac:dyDescent="0.25">
      <c r="A102" s="59"/>
      <c r="B102" s="56" t="s">
        <v>29</v>
      </c>
      <c r="C102" s="23"/>
      <c r="D102" s="25">
        <v>1</v>
      </c>
      <c r="E102" s="83">
        <f>WORKDAY(E99,D102)</f>
        <v>45744</v>
      </c>
      <c r="F102" s="310" t="s">
        <v>55</v>
      </c>
      <c r="G102" s="311"/>
      <c r="H102" s="312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  <c r="BF102" s="59"/>
      <c r="BG102" s="59"/>
      <c r="BH102" s="59"/>
      <c r="BI102" s="59"/>
      <c r="BJ102" s="59"/>
      <c r="BK102" s="59"/>
      <c r="BL102" s="59"/>
      <c r="BM102" s="59"/>
      <c r="BN102" s="59"/>
      <c r="BO102" s="59"/>
      <c r="BP102" s="59"/>
      <c r="BQ102" s="59"/>
      <c r="BR102" s="59"/>
      <c r="BS102" s="59"/>
      <c r="BT102" s="59"/>
      <c r="BU102" s="59"/>
      <c r="BV102" s="59"/>
      <c r="BW102" s="59"/>
      <c r="BX102" s="59"/>
      <c r="BY102" s="59"/>
    </row>
    <row r="103" spans="1:77" ht="33" customHeight="1" x14ac:dyDescent="0.25">
      <c r="A103" s="59"/>
      <c r="B103" s="53" t="s">
        <v>108</v>
      </c>
      <c r="C103" s="35"/>
      <c r="D103" s="55">
        <v>14</v>
      </c>
      <c r="E103" s="36">
        <f>E102+D103</f>
        <v>45758</v>
      </c>
      <c r="F103" s="319" t="s">
        <v>107</v>
      </c>
      <c r="G103" s="320"/>
      <c r="H103" s="321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S103" s="59"/>
      <c r="AT103" s="59"/>
      <c r="AU103" s="59"/>
      <c r="AV103" s="59"/>
      <c r="AW103" s="59"/>
      <c r="AX103" s="59"/>
      <c r="AY103" s="59"/>
      <c r="AZ103" s="59"/>
      <c r="BA103" s="59"/>
      <c r="BB103" s="59"/>
      <c r="BC103" s="59"/>
      <c r="BD103" s="59"/>
      <c r="BE103" s="59"/>
      <c r="BF103" s="59"/>
      <c r="BG103" s="59"/>
      <c r="BH103" s="59"/>
      <c r="BI103" s="59"/>
      <c r="BJ103" s="59"/>
      <c r="BK103" s="59"/>
      <c r="BL103" s="59"/>
      <c r="BM103" s="59"/>
      <c r="BN103" s="59"/>
      <c r="BO103" s="59"/>
      <c r="BP103" s="59"/>
      <c r="BQ103" s="59"/>
      <c r="BR103" s="59"/>
      <c r="BS103" s="59"/>
      <c r="BT103" s="59"/>
      <c r="BU103" s="59"/>
      <c r="BV103" s="59"/>
      <c r="BW103" s="59"/>
      <c r="BX103" s="59"/>
      <c r="BY103" s="59"/>
    </row>
    <row r="104" spans="1:77" ht="36" customHeight="1" thickBot="1" x14ac:dyDescent="0.3">
      <c r="A104" s="59"/>
      <c r="B104" s="27" t="s">
        <v>52</v>
      </c>
      <c r="C104" s="28" t="s">
        <v>10</v>
      </c>
      <c r="D104" s="29">
        <v>1</v>
      </c>
      <c r="E104" s="58">
        <f>MAX(E101+$D104,E103+D104)</f>
        <v>45759</v>
      </c>
      <c r="F104" s="295"/>
      <c r="G104" s="296"/>
      <c r="H104" s="297"/>
      <c r="I104" s="59"/>
      <c r="J104" s="59"/>
      <c r="K104" s="59"/>
      <c r="L104" s="67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59"/>
      <c r="AS104" s="59"/>
      <c r="AT104" s="59"/>
      <c r="AU104" s="59"/>
      <c r="AV104" s="59"/>
      <c r="AW104" s="59"/>
      <c r="AX104" s="59"/>
      <c r="AY104" s="59"/>
      <c r="AZ104" s="59"/>
      <c r="BA104" s="59"/>
      <c r="BB104" s="59"/>
      <c r="BC104" s="59"/>
      <c r="BD104" s="59"/>
      <c r="BE104" s="59"/>
      <c r="BF104" s="59"/>
      <c r="BG104" s="59"/>
      <c r="BH104" s="59"/>
      <c r="BI104" s="59"/>
      <c r="BJ104" s="59"/>
      <c r="BK104" s="59"/>
      <c r="BL104" s="59"/>
      <c r="BM104" s="59"/>
      <c r="BN104" s="59"/>
      <c r="BO104" s="59"/>
      <c r="BP104" s="59"/>
      <c r="BQ104" s="59"/>
      <c r="BR104" s="59"/>
      <c r="BS104" s="59"/>
      <c r="BT104" s="59"/>
      <c r="BU104" s="59"/>
      <c r="BV104" s="59"/>
      <c r="BW104" s="59"/>
      <c r="BX104" s="59"/>
      <c r="BY104" s="59"/>
    </row>
    <row r="105" spans="1:77" x14ac:dyDescent="0.25">
      <c r="A105" s="59"/>
      <c r="B105" s="68"/>
      <c r="C105" s="69"/>
      <c r="D105" s="69"/>
      <c r="E105" s="69"/>
      <c r="F105" s="69"/>
      <c r="G105" s="70"/>
      <c r="H105" s="6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  <c r="BA105" s="59"/>
      <c r="BB105" s="59"/>
      <c r="BC105" s="59"/>
      <c r="BD105" s="59"/>
      <c r="BE105" s="59"/>
      <c r="BF105" s="59"/>
      <c r="BG105" s="59"/>
      <c r="BH105" s="59"/>
      <c r="BI105" s="59"/>
      <c r="BJ105" s="59"/>
      <c r="BK105" s="59"/>
      <c r="BL105" s="59"/>
      <c r="BM105" s="59"/>
      <c r="BN105" s="59"/>
      <c r="BO105" s="59"/>
      <c r="BP105" s="59"/>
      <c r="BQ105" s="59"/>
      <c r="BR105" s="59"/>
      <c r="BS105" s="59"/>
      <c r="BT105" s="59"/>
      <c r="BU105" s="59"/>
      <c r="BV105" s="59"/>
      <c r="BW105" s="59"/>
      <c r="BX105" s="59"/>
      <c r="BY105" s="59"/>
    </row>
    <row r="106" spans="1:77" x14ac:dyDescent="0.25">
      <c r="A106" s="59"/>
      <c r="B106" s="59"/>
      <c r="C106" s="71"/>
      <c r="D106" s="71"/>
      <c r="E106" s="71"/>
      <c r="F106" s="71"/>
      <c r="G106" s="72"/>
      <c r="H106" s="71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S106" s="59"/>
      <c r="AT106" s="59"/>
      <c r="AU106" s="59"/>
      <c r="AV106" s="59"/>
      <c r="AW106" s="59"/>
      <c r="AX106" s="59"/>
      <c r="AY106" s="59"/>
      <c r="AZ106" s="59"/>
      <c r="BA106" s="59"/>
      <c r="BB106" s="59"/>
      <c r="BC106" s="59"/>
      <c r="BD106" s="59"/>
      <c r="BE106" s="59"/>
      <c r="BF106" s="59"/>
      <c r="BG106" s="59"/>
      <c r="BH106" s="59"/>
      <c r="BI106" s="59"/>
      <c r="BJ106" s="59"/>
      <c r="BK106" s="59"/>
      <c r="BL106" s="59"/>
      <c r="BM106" s="59"/>
      <c r="BN106" s="59"/>
      <c r="BO106" s="59"/>
      <c r="BP106" s="59"/>
      <c r="BQ106" s="59"/>
      <c r="BR106" s="59"/>
      <c r="BS106" s="59"/>
      <c r="BT106" s="59"/>
      <c r="BU106" s="59"/>
      <c r="BV106" s="59"/>
      <c r="BW106" s="59"/>
      <c r="BX106" s="59"/>
      <c r="BY106" s="59"/>
    </row>
    <row r="107" spans="1:77" x14ac:dyDescent="0.25">
      <c r="A107" s="59"/>
      <c r="B107" s="59"/>
      <c r="C107" s="71"/>
      <c r="D107" s="71"/>
      <c r="E107" s="71"/>
      <c r="F107" s="71"/>
      <c r="G107" s="59"/>
      <c r="H107" s="71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59"/>
      <c r="AQ107" s="59"/>
      <c r="AR107" s="59"/>
      <c r="AS107" s="59"/>
      <c r="AT107" s="59"/>
      <c r="AU107" s="59"/>
      <c r="AV107" s="59"/>
      <c r="AW107" s="59"/>
      <c r="AX107" s="59"/>
      <c r="AY107" s="59"/>
      <c r="AZ107" s="59"/>
      <c r="BA107" s="59"/>
      <c r="BB107" s="59"/>
      <c r="BC107" s="59"/>
      <c r="BD107" s="59"/>
      <c r="BE107" s="59"/>
      <c r="BF107" s="59"/>
      <c r="BG107" s="59"/>
      <c r="BH107" s="59"/>
      <c r="BI107" s="59"/>
      <c r="BJ107" s="59"/>
      <c r="BK107" s="59"/>
      <c r="BL107" s="59"/>
      <c r="BM107" s="59"/>
      <c r="BN107" s="59"/>
      <c r="BO107" s="59"/>
      <c r="BP107" s="59"/>
      <c r="BQ107" s="59"/>
      <c r="BR107" s="59"/>
      <c r="BS107" s="59"/>
      <c r="BT107" s="59"/>
      <c r="BU107" s="59"/>
      <c r="BV107" s="59"/>
      <c r="BW107" s="59"/>
      <c r="BX107" s="59"/>
      <c r="BY107" s="59"/>
    </row>
    <row r="108" spans="1:77" x14ac:dyDescent="0.25">
      <c r="A108" s="59"/>
      <c r="B108" s="59"/>
      <c r="C108" s="71"/>
      <c r="D108" s="71"/>
      <c r="E108" s="59"/>
      <c r="F108" s="59"/>
      <c r="G108" s="59"/>
      <c r="H108" s="71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59"/>
      <c r="BI108" s="59"/>
      <c r="BJ108" s="59"/>
      <c r="BK108" s="59"/>
      <c r="BL108" s="59"/>
      <c r="BM108" s="59"/>
      <c r="BN108" s="59"/>
      <c r="BO108" s="59"/>
      <c r="BP108" s="59"/>
      <c r="BQ108" s="59"/>
      <c r="BR108" s="59"/>
      <c r="BS108" s="59"/>
      <c r="BT108" s="59"/>
      <c r="BU108" s="59"/>
      <c r="BV108" s="59"/>
      <c r="BW108" s="59"/>
      <c r="BX108" s="59"/>
      <c r="BY108" s="59"/>
    </row>
    <row r="109" spans="1:77" x14ac:dyDescent="0.25">
      <c r="A109" s="59"/>
      <c r="B109" s="59"/>
      <c r="C109" s="71"/>
      <c r="D109" s="71"/>
      <c r="E109" s="59"/>
      <c r="F109" s="59"/>
      <c r="G109" s="59"/>
      <c r="H109" s="71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S109" s="59"/>
      <c r="AT109" s="59"/>
      <c r="AU109" s="59"/>
      <c r="AV109" s="59"/>
      <c r="AW109" s="59"/>
      <c r="AX109" s="59"/>
      <c r="AY109" s="59"/>
      <c r="AZ109" s="59"/>
      <c r="BA109" s="59"/>
      <c r="BB109" s="59"/>
      <c r="BC109" s="59"/>
      <c r="BD109" s="59"/>
      <c r="BE109" s="59"/>
      <c r="BF109" s="59"/>
      <c r="BG109" s="59"/>
      <c r="BH109" s="59"/>
      <c r="BI109" s="59"/>
      <c r="BJ109" s="59"/>
      <c r="BK109" s="59"/>
      <c r="BL109" s="59"/>
      <c r="BM109" s="59"/>
      <c r="BN109" s="59"/>
      <c r="BO109" s="59"/>
      <c r="BP109" s="59"/>
      <c r="BQ109" s="59"/>
      <c r="BR109" s="59"/>
      <c r="BS109" s="59"/>
      <c r="BT109" s="59"/>
      <c r="BU109" s="59"/>
      <c r="BV109" s="59"/>
      <c r="BW109" s="59"/>
      <c r="BX109" s="59"/>
      <c r="BY109" s="59"/>
    </row>
    <row r="110" spans="1:77" x14ac:dyDescent="0.25">
      <c r="A110" s="59"/>
      <c r="B110" s="59"/>
      <c r="C110" s="71"/>
      <c r="D110" s="71"/>
      <c r="E110" s="59"/>
      <c r="F110" s="59"/>
      <c r="G110" s="59"/>
      <c r="H110" s="71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59"/>
      <c r="AT110" s="59"/>
      <c r="AU110" s="59"/>
      <c r="AV110" s="59"/>
      <c r="AW110" s="59"/>
      <c r="AX110" s="59"/>
      <c r="AY110" s="59"/>
      <c r="AZ110" s="59"/>
      <c r="BA110" s="59"/>
      <c r="BB110" s="59"/>
      <c r="BC110" s="59"/>
      <c r="BD110" s="59"/>
      <c r="BE110" s="59"/>
      <c r="BF110" s="59"/>
      <c r="BG110" s="59"/>
      <c r="BH110" s="59"/>
      <c r="BI110" s="59"/>
      <c r="BJ110" s="59"/>
      <c r="BK110" s="59"/>
      <c r="BL110" s="59"/>
      <c r="BM110" s="59"/>
      <c r="BN110" s="59"/>
      <c r="BO110" s="59"/>
      <c r="BP110" s="59"/>
      <c r="BQ110" s="59"/>
      <c r="BR110" s="59"/>
      <c r="BS110" s="59"/>
      <c r="BT110" s="59"/>
      <c r="BU110" s="59"/>
      <c r="BV110" s="59"/>
      <c r="BW110" s="59"/>
      <c r="BX110" s="59"/>
      <c r="BY110" s="59"/>
    </row>
    <row r="111" spans="1:77" x14ac:dyDescent="0.25">
      <c r="A111" s="59"/>
      <c r="B111" s="59"/>
      <c r="C111" s="71"/>
      <c r="D111" s="71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59"/>
      <c r="BA111" s="59"/>
      <c r="BB111" s="59"/>
      <c r="BC111" s="59"/>
      <c r="BD111" s="59"/>
      <c r="BE111" s="59"/>
      <c r="BF111" s="59"/>
      <c r="BG111" s="59"/>
      <c r="BH111" s="59"/>
      <c r="BI111" s="59"/>
      <c r="BJ111" s="59"/>
      <c r="BK111" s="59"/>
      <c r="BL111" s="59"/>
      <c r="BM111" s="59"/>
      <c r="BN111" s="59"/>
      <c r="BO111" s="59"/>
      <c r="BP111" s="59"/>
      <c r="BQ111" s="59"/>
      <c r="BR111" s="59"/>
      <c r="BS111" s="59"/>
      <c r="BT111" s="59"/>
      <c r="BU111" s="59"/>
      <c r="BV111" s="59"/>
      <c r="BW111" s="59"/>
      <c r="BX111" s="59"/>
      <c r="BY111" s="59"/>
    </row>
    <row r="112" spans="1:77" x14ac:dyDescent="0.25">
      <c r="A112" s="59"/>
      <c r="B112" s="59"/>
      <c r="C112" s="71"/>
      <c r="D112" s="71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S112" s="59"/>
      <c r="AT112" s="59"/>
      <c r="AU112" s="59"/>
      <c r="AV112" s="59"/>
      <c r="AW112" s="59"/>
      <c r="AX112" s="59"/>
      <c r="AY112" s="59"/>
      <c r="AZ112" s="59"/>
      <c r="BA112" s="59"/>
      <c r="BB112" s="59"/>
      <c r="BC112" s="59"/>
      <c r="BD112" s="59"/>
      <c r="BE112" s="59"/>
      <c r="BF112" s="59"/>
      <c r="BG112" s="59"/>
      <c r="BH112" s="59"/>
      <c r="BI112" s="59"/>
      <c r="BJ112" s="59"/>
      <c r="BK112" s="59"/>
      <c r="BL112" s="59"/>
      <c r="BM112" s="59"/>
      <c r="BN112" s="59"/>
      <c r="BO112" s="59"/>
      <c r="BP112" s="59"/>
      <c r="BQ112" s="59"/>
      <c r="BR112" s="59"/>
      <c r="BS112" s="59"/>
      <c r="BT112" s="59"/>
      <c r="BU112" s="59"/>
      <c r="BV112" s="59"/>
      <c r="BW112" s="59"/>
      <c r="BX112" s="59"/>
      <c r="BY112" s="59"/>
    </row>
    <row r="113" spans="1:77" x14ac:dyDescent="0.25">
      <c r="A113" s="59"/>
      <c r="B113" s="59"/>
      <c r="C113" s="71"/>
      <c r="D113" s="71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59"/>
      <c r="AR113" s="59"/>
      <c r="AS113" s="59"/>
      <c r="AT113" s="59"/>
      <c r="AU113" s="59"/>
      <c r="AV113" s="59"/>
      <c r="AW113" s="59"/>
      <c r="AX113" s="59"/>
      <c r="AY113" s="59"/>
      <c r="AZ113" s="59"/>
      <c r="BA113" s="59"/>
      <c r="BB113" s="59"/>
      <c r="BC113" s="59"/>
      <c r="BD113" s="59"/>
      <c r="BE113" s="59"/>
      <c r="BF113" s="59"/>
      <c r="BG113" s="59"/>
      <c r="BH113" s="59"/>
      <c r="BI113" s="59"/>
      <c r="BJ113" s="59"/>
      <c r="BK113" s="59"/>
      <c r="BL113" s="59"/>
      <c r="BM113" s="59"/>
      <c r="BN113" s="59"/>
      <c r="BO113" s="59"/>
      <c r="BP113" s="59"/>
      <c r="BQ113" s="59"/>
      <c r="BR113" s="59"/>
      <c r="BS113" s="59"/>
      <c r="BT113" s="59"/>
      <c r="BU113" s="59"/>
      <c r="BV113" s="59"/>
      <c r="BW113" s="59"/>
      <c r="BX113" s="59"/>
      <c r="BY113" s="59"/>
    </row>
    <row r="114" spans="1:77" x14ac:dyDescent="0.25">
      <c r="A114" s="59"/>
      <c r="B114" s="59"/>
      <c r="C114" s="71"/>
      <c r="D114" s="71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  <c r="BA114" s="59"/>
      <c r="BB114" s="59"/>
      <c r="BC114" s="59"/>
      <c r="BD114" s="59"/>
      <c r="BE114" s="59"/>
      <c r="BF114" s="59"/>
      <c r="BG114" s="59"/>
      <c r="BH114" s="59"/>
      <c r="BI114" s="59"/>
      <c r="BJ114" s="59"/>
      <c r="BK114" s="59"/>
      <c r="BL114" s="59"/>
      <c r="BM114" s="59"/>
      <c r="BN114" s="59"/>
      <c r="BO114" s="59"/>
      <c r="BP114" s="59"/>
      <c r="BQ114" s="59"/>
      <c r="BR114" s="59"/>
      <c r="BS114" s="59"/>
      <c r="BT114" s="59"/>
      <c r="BU114" s="59"/>
      <c r="BV114" s="59"/>
      <c r="BW114" s="59"/>
      <c r="BX114" s="59"/>
      <c r="BY114" s="59"/>
    </row>
    <row r="115" spans="1:77" x14ac:dyDescent="0.25">
      <c r="A115" s="59"/>
      <c r="B115" s="59"/>
      <c r="C115" s="71"/>
      <c r="D115" s="71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59"/>
      <c r="AQ115" s="59"/>
      <c r="AR115" s="59"/>
      <c r="AS115" s="59"/>
      <c r="AT115" s="59"/>
      <c r="AU115" s="59"/>
      <c r="AV115" s="59"/>
      <c r="AW115" s="59"/>
      <c r="AX115" s="59"/>
      <c r="AY115" s="59"/>
      <c r="AZ115" s="59"/>
      <c r="BA115" s="59"/>
      <c r="BB115" s="59"/>
      <c r="BC115" s="59"/>
      <c r="BD115" s="59"/>
      <c r="BE115" s="59"/>
      <c r="BF115" s="59"/>
      <c r="BG115" s="59"/>
      <c r="BH115" s="59"/>
      <c r="BI115" s="59"/>
      <c r="BJ115" s="59"/>
      <c r="BK115" s="59"/>
      <c r="BL115" s="59"/>
      <c r="BM115" s="59"/>
      <c r="BN115" s="59"/>
      <c r="BO115" s="59"/>
      <c r="BP115" s="59"/>
      <c r="BQ115" s="59"/>
      <c r="BR115" s="59"/>
      <c r="BS115" s="59"/>
      <c r="BT115" s="59"/>
      <c r="BU115" s="59"/>
      <c r="BV115" s="59"/>
      <c r="BW115" s="59"/>
      <c r="BX115" s="59"/>
      <c r="BY115" s="59"/>
    </row>
    <row r="116" spans="1:77" x14ac:dyDescent="0.25">
      <c r="C116" s="3"/>
      <c r="D116" s="3"/>
    </row>
    <row r="117" spans="1:77" x14ac:dyDescent="0.25">
      <c r="C117" s="3"/>
      <c r="D117" s="3"/>
    </row>
    <row r="118" spans="1:77" x14ac:dyDescent="0.25">
      <c r="C118" s="3"/>
      <c r="D118" s="3"/>
    </row>
    <row r="119" spans="1:77" x14ac:dyDescent="0.25">
      <c r="C119" s="3"/>
      <c r="D119" s="3"/>
    </row>
    <row r="120" spans="1:77" x14ac:dyDescent="0.25">
      <c r="C120" s="3"/>
      <c r="D120" s="3"/>
    </row>
  </sheetData>
  <mergeCells count="159">
    <mergeCell ref="B64:B65"/>
    <mergeCell ref="E64:E65"/>
    <mergeCell ref="E61:E62"/>
    <mergeCell ref="C24:C25"/>
    <mergeCell ref="C30:C31"/>
    <mergeCell ref="D30:D31"/>
    <mergeCell ref="E30:E31"/>
    <mergeCell ref="E24:E25"/>
    <mergeCell ref="D24:D25"/>
    <mergeCell ref="B26:B27"/>
    <mergeCell ref="C26:C27"/>
    <mergeCell ref="B57:B58"/>
    <mergeCell ref="D26:D27"/>
    <mergeCell ref="E26:E27"/>
    <mergeCell ref="F57:F58"/>
    <mergeCell ref="H57:H58"/>
    <mergeCell ref="F50:F51"/>
    <mergeCell ref="G50:H50"/>
    <mergeCell ref="G51:H51"/>
    <mergeCell ref="F61:F62"/>
    <mergeCell ref="G61:H62"/>
    <mergeCell ref="G56:H56"/>
    <mergeCell ref="G38:H38"/>
    <mergeCell ref="G39:H41"/>
    <mergeCell ref="F26:F27"/>
    <mergeCell ref="H26:H27"/>
    <mergeCell ref="B28:B29"/>
    <mergeCell ref="C28:C29"/>
    <mergeCell ref="D28:D29"/>
    <mergeCell ref="E28:E29"/>
    <mergeCell ref="F28:F29"/>
    <mergeCell ref="H28:H29"/>
    <mergeCell ref="F103:H103"/>
    <mergeCell ref="G93:G94"/>
    <mergeCell ref="H93:H94"/>
    <mergeCell ref="F68:H68"/>
    <mergeCell ref="F74:H74"/>
    <mergeCell ref="F75:H75"/>
    <mergeCell ref="F77:H77"/>
    <mergeCell ref="B71:H71"/>
    <mergeCell ref="B70:H70"/>
    <mergeCell ref="C91:E91"/>
    <mergeCell ref="F89:H89"/>
    <mergeCell ref="F86:H86"/>
    <mergeCell ref="F88:H88"/>
    <mergeCell ref="F90:H90"/>
    <mergeCell ref="B92:H92"/>
    <mergeCell ref="B93:B94"/>
    <mergeCell ref="F104:H104"/>
    <mergeCell ref="F96:H96"/>
    <mergeCell ref="F99:H99"/>
    <mergeCell ref="F100:H100"/>
    <mergeCell ref="F101:H101"/>
    <mergeCell ref="F98:H98"/>
    <mergeCell ref="F102:H102"/>
    <mergeCell ref="F95:H95"/>
    <mergeCell ref="F97:H97"/>
    <mergeCell ref="C93:E94"/>
    <mergeCell ref="F93:F94"/>
    <mergeCell ref="C78:E78"/>
    <mergeCell ref="B72:B73"/>
    <mergeCell ref="C72:E73"/>
    <mergeCell ref="F72:F73"/>
    <mergeCell ref="G72:G73"/>
    <mergeCell ref="H72:H73"/>
    <mergeCell ref="F76:H76"/>
    <mergeCell ref="F82:H82"/>
    <mergeCell ref="K85:T85"/>
    <mergeCell ref="F84:H84"/>
    <mergeCell ref="B79:H79"/>
    <mergeCell ref="B80:B81"/>
    <mergeCell ref="C80:E81"/>
    <mergeCell ref="F80:F81"/>
    <mergeCell ref="G80:G81"/>
    <mergeCell ref="H80:H81"/>
    <mergeCell ref="F83:H83"/>
    <mergeCell ref="B1:H1"/>
    <mergeCell ref="B2:H2"/>
    <mergeCell ref="B42:B43"/>
    <mergeCell ref="F42:F43"/>
    <mergeCell ref="H42:H43"/>
    <mergeCell ref="F85:H85"/>
    <mergeCell ref="B52:H52"/>
    <mergeCell ref="B44:B45"/>
    <mergeCell ref="F44:F45"/>
    <mergeCell ref="G44:H45"/>
    <mergeCell ref="B59:B60"/>
    <mergeCell ref="F59:F60"/>
    <mergeCell ref="G59:H60"/>
    <mergeCell ref="B53:H53"/>
    <mergeCell ref="B54:B55"/>
    <mergeCell ref="C54:E55"/>
    <mergeCell ref="F54:F55"/>
    <mergeCell ref="G54:G55"/>
    <mergeCell ref="H54:H55"/>
    <mergeCell ref="B46:B47"/>
    <mergeCell ref="C46:C47"/>
    <mergeCell ref="E46:E47"/>
    <mergeCell ref="F46:F47"/>
    <mergeCell ref="G46:H47"/>
    <mergeCell ref="J5:M5"/>
    <mergeCell ref="B6:H6"/>
    <mergeCell ref="F37:F41"/>
    <mergeCell ref="G37:H37"/>
    <mergeCell ref="B40:B41"/>
    <mergeCell ref="F35:F36"/>
    <mergeCell ref="G35:G36"/>
    <mergeCell ref="H35:H36"/>
    <mergeCell ref="B35:B36"/>
    <mergeCell ref="B4:H5"/>
    <mergeCell ref="B20:H20"/>
    <mergeCell ref="B21:B22"/>
    <mergeCell ref="C21:E22"/>
    <mergeCell ref="F21:F22"/>
    <mergeCell ref="C35:E36"/>
    <mergeCell ref="B34:H34"/>
    <mergeCell ref="G21:G22"/>
    <mergeCell ref="H21:H22"/>
    <mergeCell ref="B30:B31"/>
    <mergeCell ref="F30:F31"/>
    <mergeCell ref="H30:H31"/>
    <mergeCell ref="B24:B25"/>
    <mergeCell ref="F24:F25"/>
    <mergeCell ref="H24:H25"/>
    <mergeCell ref="F64:F65"/>
    <mergeCell ref="G64:G65"/>
    <mergeCell ref="H64:H65"/>
    <mergeCell ref="B61:B62"/>
    <mergeCell ref="C61:C62"/>
    <mergeCell ref="B7:H7"/>
    <mergeCell ref="B8:B9"/>
    <mergeCell ref="C8:E9"/>
    <mergeCell ref="F8:F9"/>
    <mergeCell ref="G8:G9"/>
    <mergeCell ref="H8:H9"/>
    <mergeCell ref="B11:B12"/>
    <mergeCell ref="C11:C12"/>
    <mergeCell ref="D11:D12"/>
    <mergeCell ref="E11:E12"/>
    <mergeCell ref="F11:F12"/>
    <mergeCell ref="H11:H12"/>
    <mergeCell ref="B13:B14"/>
    <mergeCell ref="C13:C14"/>
    <mergeCell ref="D13:D14"/>
    <mergeCell ref="E13:E14"/>
    <mergeCell ref="F13:F14"/>
    <mergeCell ref="H13:H14"/>
    <mergeCell ref="B15:B16"/>
    <mergeCell ref="C15:C16"/>
    <mergeCell ref="D15:D16"/>
    <mergeCell ref="E15:E16"/>
    <mergeCell ref="F15:F16"/>
    <mergeCell ref="H15:H16"/>
    <mergeCell ref="B17:B18"/>
    <mergeCell ref="C17:C18"/>
    <mergeCell ref="D17:D18"/>
    <mergeCell ref="E17:E18"/>
    <mergeCell ref="F17:F18"/>
    <mergeCell ref="H17:H18"/>
  </mergeCells>
  <printOptions horizontalCentered="1"/>
  <pageMargins left="0.25" right="0.25" top="0.43" bottom="0.46" header="0.3" footer="0.3"/>
  <pageSetup paperSize="9" scale="3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 JŘSU</vt:lpstr>
      <vt:lpstr>'Harmonogram JŘSU'!Oblast_tisku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Tomas.Konvicka@cmzrb.cz</dc:creator>
  <cp:lastModifiedBy>KONVICKA</cp:lastModifiedBy>
  <cp:lastPrinted>2021-05-25T08:03:52Z</cp:lastPrinted>
  <dcterms:created xsi:type="dcterms:W3CDTF">2004-08-02T11:17:35Z</dcterms:created>
  <dcterms:modified xsi:type="dcterms:W3CDTF">2024-06-26T06:42:24Z</dcterms:modified>
</cp:coreProperties>
</file>